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autoCompressPictures="0" defaultThemeVersion="124226"/>
  <mc:AlternateContent xmlns:mc="http://schemas.openxmlformats.org/markup-compatibility/2006">
    <mc:Choice Requires="x15">
      <x15ac:absPath xmlns:x15ac="http://schemas.microsoft.com/office/spreadsheetml/2010/11/ac" url="C:\Users\lvaughan\Documents\Web Requests\"/>
    </mc:Choice>
  </mc:AlternateContent>
  <bookViews>
    <workbookView xWindow="0" yWindow="0" windowWidth="19200" windowHeight="8205" tabRatio="938" activeTab="2"/>
  </bookViews>
  <sheets>
    <sheet name="Instructions for PEP" sheetId="15" r:id="rId1"/>
    <sheet name="Cover Page" sheetId="1" r:id="rId2"/>
    <sheet name="Summary Page" sheetId="18" r:id="rId3"/>
    <sheet name="Detailed SOW (Current FY)" sheetId="19" r:id="rId4"/>
    <sheet name="Remediation Information" sheetId="16" r:id="rId5"/>
    <sheet name="Multi-Year Budget Plan" sheetId="6" r:id="rId6"/>
    <sheet name="1.0 Project Management" sheetId="7" r:id="rId7"/>
    <sheet name="2.0 Site Assessment" sheetId="8" r:id="rId8"/>
    <sheet name="3.0 GW Monitoring" sheetId="9" r:id="rId9"/>
    <sheet name="4.0 IRA" sheetId="10" r:id="rId10"/>
    <sheet name="5.0 Remedy Selection" sheetId="11" r:id="rId11"/>
    <sheet name="6.0 Remediation Implementation" sheetId="12" r:id="rId12"/>
    <sheet name="7.0 Remedial System O&amp;M" sheetId="13" r:id="rId13"/>
    <sheet name="8.0 Post Remediation Closure" sheetId="14" r:id="rId14"/>
    <sheet name="LTCP Criteria" sheetId="4" r:id="rId15"/>
    <sheet name="Valid Values" sheetId="5" state="hidden" r:id="rId16"/>
    <sheet name="Sheet1" sheetId="17" r:id="rId17"/>
  </sheets>
  <externalReferences>
    <externalReference r:id="rId18"/>
  </externalReferences>
  <definedNames>
    <definedName name="Amendment_Number">'Valid Values'!$B$2:$B$11</definedName>
    <definedName name="Amendment_Reason">'Valid Values'!$C$2:$C$6</definedName>
    <definedName name="Borings_Wells">'Valid Values'!$P$2:$P$78</definedName>
    <definedName name="Budget_Categories">'Valid Values'!$N$2:$N$7</definedName>
    <definedName name="_xlnm.Criteria" localSheetId="6">[1]Definitions!$B$2:$B$36</definedName>
    <definedName name="_xlnm.Criteria" localSheetId="7">[1]Definitions!$B$2:$B$36</definedName>
    <definedName name="_xlnm.Criteria" localSheetId="8">[1]Definitions!$B$2:$B$36</definedName>
    <definedName name="_xlnm.Criteria" localSheetId="9">[1]Definitions!$B$2:$B$36</definedName>
    <definedName name="_xlnm.Criteria" localSheetId="10">[1]Definitions!$B$2:$B$36</definedName>
    <definedName name="_xlnm.Criteria" localSheetId="11">[1]Definitions!$B$2:$B$36</definedName>
    <definedName name="_xlnm.Criteria" localSheetId="12">[1]Definitions!$B$2:$B$36</definedName>
    <definedName name="_xlnm.Criteria" localSheetId="13">[1]Definitions!$B$2:$B$36</definedName>
    <definedName name="_xlnm.Criteria" localSheetId="5">[1]Definitions!$B$2:$B$36</definedName>
    <definedName name="_xlnm.Criteria">'Valid Values'!$E$2:$E$39</definedName>
    <definedName name="Document_Type">'Valid Values'!$D$2:$D$17</definedName>
    <definedName name="drop_down" localSheetId="15">'Valid Values'!$Q$2:$Q$7</definedName>
    <definedName name="Fiscal_Year" localSheetId="6">[1]Definitions!$H$2:$H$8</definedName>
    <definedName name="Fiscal_Year" localSheetId="7">[1]Definitions!$H$2:$H$8</definedName>
    <definedName name="Fiscal_Year" localSheetId="8">[1]Definitions!$H$2:$H$8</definedName>
    <definedName name="Fiscal_Year" localSheetId="9">[1]Definitions!$H$2:$H$8</definedName>
    <definedName name="Fiscal_Year" localSheetId="10">[1]Definitions!$H$2:$H$8</definedName>
    <definedName name="Fiscal_Year" localSheetId="11">[1]Definitions!$H$2:$H$8</definedName>
    <definedName name="Fiscal_Year" localSheetId="12">[1]Definitions!$H$2:$H$8</definedName>
    <definedName name="Fiscal_Year" localSheetId="13">[1]Definitions!$H$2:$H$8</definedName>
    <definedName name="Fiscal_Year" localSheetId="5">[1]Definitions!$H$2:$H$8</definedName>
    <definedName name="Fiscal_Year">'Valid Values'!$M$2:$M$12</definedName>
    <definedName name="GW_Class">'Valid Values'!$F$2:$F$7</definedName>
    <definedName name="GW_Monitoring_Frequency">'Valid Values'!$G$2:$G$6</definedName>
    <definedName name="Impediments">'Valid Values'!$E$2:$E$40</definedName>
    <definedName name="Met">'Valid Values'!$F$12:$G$910</definedName>
    <definedName name="Metrics__Reason">'Valid Values'!$J$2:$J$17</definedName>
    <definedName name="Non_Petroleum_Substances">'Valid Values'!$T$2:$T$10</definedName>
    <definedName name="Phase" localSheetId="6">[1]Definitions!$D$2:$D$10</definedName>
    <definedName name="Phase" localSheetId="7">[1]Definitions!$D$2:$D$10</definedName>
    <definedName name="Phase" localSheetId="8">[1]Definitions!$D$2:$D$10</definedName>
    <definedName name="Phase" localSheetId="9">[1]Definitions!$D$2:$D$10</definedName>
    <definedName name="Phase" localSheetId="10">[1]Definitions!$D$2:$D$10</definedName>
    <definedName name="Phase" localSheetId="11">[1]Definitions!$D$2:$D$10</definedName>
    <definedName name="Phase" localSheetId="12">[1]Definitions!$D$2:$D$10</definedName>
    <definedName name="Phase" localSheetId="13">[1]Definitions!$D$2:$D$10</definedName>
    <definedName name="Phase" localSheetId="5">[1]Definitions!$D$2:$D$10</definedName>
    <definedName name="Phase">'Valid Values'!$I$2:$I$10</definedName>
    <definedName name="_xlnm.Print_Area" localSheetId="5">'Multi-Year Budget Plan'!$A$1:$I$62</definedName>
    <definedName name="Programs.." localSheetId="6">[1]Definitions!$A$2:$A$11</definedName>
    <definedName name="Programs.." localSheetId="7">[1]Definitions!$A$2:$A$11</definedName>
    <definedName name="Programs.." localSheetId="8">[1]Definitions!$A$2:$A$11</definedName>
    <definedName name="Programs.." localSheetId="9">[1]Definitions!$A$2:$A$11</definedName>
    <definedName name="Programs.." localSheetId="10">[1]Definitions!$A$2:$A$11</definedName>
    <definedName name="Programs.." localSheetId="11">[1]Definitions!$A$2:$A$11</definedName>
    <definedName name="Programs.." localSheetId="12">[1]Definitions!$A$2:$A$11</definedName>
    <definedName name="Programs.." localSheetId="13">[1]Definitions!$A$2:$A$11</definedName>
    <definedName name="Programs.." localSheetId="5">[1]Definitions!$A$2:$A$11</definedName>
    <definedName name="Programs..">'Valid Values'!$A$2:$A$8</definedName>
    <definedName name="Projected_Duration">'Valid Values'!$O$2:$O$123</definedName>
    <definedName name="Proposed_SOW" localSheetId="6">[1]Definitions!$F$2:$F$7</definedName>
    <definedName name="Proposed_SOW" localSheetId="7">[1]Definitions!$F$2:$F$7</definedName>
    <definedName name="Proposed_SOW" localSheetId="8">[1]Definitions!$F$2:$F$7</definedName>
    <definedName name="Proposed_SOW" localSheetId="9">[1]Definitions!$F$2:$F$7</definedName>
    <definedName name="Proposed_SOW" localSheetId="10">[1]Definitions!$F$2:$F$7</definedName>
    <definedName name="Proposed_SOW" localSheetId="11">[1]Definitions!$F$2:$F$7</definedName>
    <definedName name="Proposed_SOW" localSheetId="12">[1]Definitions!$F$2:$F$7</definedName>
    <definedName name="Proposed_SOW" localSheetId="13">[1]Definitions!$F$2:$F$7</definedName>
    <definedName name="Proposed_SOW" localSheetId="5">[1]Definitions!$F$2:$F$7</definedName>
    <definedName name="Proposed_SOW">'Valid Values'!$K$2:$K$7</definedName>
    <definedName name="Remediation_Information__Plan">'Valid Values'!$Q$2:$Q$7</definedName>
    <definedName name="Remediation_Information__Technology">'Valid Values'!$R$2:$R$9</definedName>
    <definedName name="Remediation_Unit_Owner">'Valid Values'!$V$2:$V$5</definedName>
    <definedName name="SCUFIIS_Budget_Categories" localSheetId="6">[1]Definitions!$G$2:$G$7</definedName>
    <definedName name="SCUFIIS_Budget_Categories" localSheetId="7">[1]Definitions!$G$2:$G$7</definedName>
    <definedName name="SCUFIIS_Budget_Categories" localSheetId="8">[1]Definitions!$G$2:$G$7</definedName>
    <definedName name="SCUFIIS_Budget_Categories" localSheetId="9">[1]Definitions!$G$2:$G$7</definedName>
    <definedName name="SCUFIIS_Budget_Categories" localSheetId="10">[1]Definitions!$G$2:$G$7</definedName>
    <definedName name="SCUFIIS_Budget_Categories" localSheetId="11">[1]Definitions!$G$2:$G$7</definedName>
    <definedName name="SCUFIIS_Budget_Categories" localSheetId="12">[1]Definitions!$G$2:$G$7</definedName>
    <definedName name="SCUFIIS_Budget_Categories" localSheetId="13">[1]Definitions!$G$2:$G$7</definedName>
    <definedName name="SCUFIIS_Budget_Categories" localSheetId="5">[1]Definitions!$G$2:$G$7</definedName>
    <definedName name="SCUFIIS_Budget_Categories">'Valid Values'!$L$2:$L$8</definedName>
    <definedName name="Selection">'Remediation Information'!$B$3</definedName>
    <definedName name="Substances_Released">'Valid Values'!$S$2:$S$22</definedName>
    <definedName name="Tasks" localSheetId="6">[1]Definitions!$C$2:$C$39</definedName>
    <definedName name="Tasks" localSheetId="7">[1]Definitions!$C$2:$C$39</definedName>
    <definedName name="Tasks" localSheetId="8">[1]Definitions!$C$2:$C$39</definedName>
    <definedName name="Tasks" localSheetId="9">[1]Definitions!$C$2:$C$39</definedName>
    <definedName name="Tasks" localSheetId="10">[1]Definitions!$C$2:$C$39</definedName>
    <definedName name="Tasks" localSheetId="11">[1]Definitions!$C$2:$C$39</definedName>
    <definedName name="Tasks" localSheetId="12">[1]Definitions!$C$2:$C$39</definedName>
    <definedName name="Tasks" localSheetId="13">[1]Definitions!$C$2:$C$39</definedName>
    <definedName name="Tasks" localSheetId="5">[1]Definitions!$C$2:$C$39</definedName>
    <definedName name="Tasks">'Valid Values'!$H$2:$H$62</definedName>
    <definedName name="Type_of_Unit">'Valid Values'!$U$2:$U$4</definedName>
    <definedName name="Z_1F7E7BA4_91DB_4053_B4E8_EC9AC95BBC05_.wvu.Cols" localSheetId="5" hidden="1">'Multi-Year Budget Plan'!$O:$Z</definedName>
    <definedName name="Z_1F7E7BA4_91DB_4053_B4E8_EC9AC95BBC05_.wvu.PrintArea" localSheetId="5" hidden="1">'Multi-Year Budget Plan'!$A$1:$I$62</definedName>
  </definedNames>
  <calcPr calcId="162913"/>
  <customWorkbookViews>
    <customWorkbookView name="Cockerham, Kyle@Waterboards - Personal View" guid="{1F7E7BA4-91DB-4053-B4E8-EC9AC95BBC05}" mergeInterval="0" personalView="1" maximized="1" windowWidth="1680" windowHeight="825" tabRatio="747" activeSheetId="2"/>
  </customWorkbookViews>
</workbook>
</file>

<file path=xl/calcChain.xml><?xml version="1.0" encoding="utf-8"?>
<calcChain xmlns="http://schemas.openxmlformats.org/spreadsheetml/2006/main">
  <c r="D38" i="6" l="1"/>
  <c r="D45" i="6"/>
  <c r="C32" i="6"/>
  <c r="E17" i="6"/>
  <c r="F1" i="6" l="1"/>
  <c r="C2" i="1"/>
  <c r="AI80" i="14" l="1"/>
  <c r="AC80" i="14"/>
  <c r="W80" i="14"/>
  <c r="Q80" i="14"/>
  <c r="K80" i="14"/>
  <c r="E80" i="14"/>
  <c r="AI79" i="14"/>
  <c r="AC79" i="14"/>
  <c r="W79" i="14"/>
  <c r="Q79" i="14"/>
  <c r="K79" i="14"/>
  <c r="E79" i="14"/>
  <c r="AI67" i="14"/>
  <c r="AC67" i="14"/>
  <c r="W67" i="14"/>
  <c r="Q67" i="14"/>
  <c r="K67" i="14"/>
  <c r="E67" i="14"/>
  <c r="AI66" i="14"/>
  <c r="AC66" i="14"/>
  <c r="W66" i="14"/>
  <c r="Q66" i="14"/>
  <c r="K66" i="14"/>
  <c r="E66" i="14"/>
  <c r="AI76" i="13"/>
  <c r="AC76" i="13"/>
  <c r="W76" i="13"/>
  <c r="Q76" i="13"/>
  <c r="K76" i="13"/>
  <c r="E76" i="13"/>
  <c r="AI75" i="13"/>
  <c r="AC75" i="13"/>
  <c r="W75" i="13"/>
  <c r="Q75" i="13"/>
  <c r="K75" i="13"/>
  <c r="E75" i="13"/>
  <c r="AI85" i="12"/>
  <c r="AC85" i="12"/>
  <c r="W85" i="12"/>
  <c r="Q85" i="12"/>
  <c r="K85" i="12"/>
  <c r="E85" i="12"/>
  <c r="AI84" i="12"/>
  <c r="AC84" i="12"/>
  <c r="W84" i="12"/>
  <c r="Q84" i="12"/>
  <c r="K84" i="12"/>
  <c r="E84" i="12"/>
  <c r="AI98" i="12"/>
  <c r="AC98" i="12"/>
  <c r="W98" i="12"/>
  <c r="Q98" i="12"/>
  <c r="K98" i="12"/>
  <c r="E98" i="12"/>
  <c r="AI97" i="12"/>
  <c r="AC97" i="12"/>
  <c r="W97" i="12"/>
  <c r="Q97" i="12"/>
  <c r="K97" i="12"/>
  <c r="E97" i="12"/>
  <c r="AI77" i="11"/>
  <c r="AC77" i="11"/>
  <c r="W77" i="11"/>
  <c r="Q77" i="11"/>
  <c r="K77" i="11"/>
  <c r="E77" i="11"/>
  <c r="AI76" i="11"/>
  <c r="AC76" i="11"/>
  <c r="W76" i="11"/>
  <c r="Q76" i="11"/>
  <c r="K76" i="11"/>
  <c r="E76" i="11"/>
  <c r="AI64" i="11"/>
  <c r="AC64" i="11"/>
  <c r="W64" i="11"/>
  <c r="Q64" i="11"/>
  <c r="K64" i="11"/>
  <c r="E64" i="11"/>
  <c r="AI63" i="11"/>
  <c r="AC63" i="11"/>
  <c r="W63" i="11"/>
  <c r="Q63" i="11"/>
  <c r="K63" i="11"/>
  <c r="E63" i="11"/>
  <c r="AI82" i="10"/>
  <c r="AC82" i="10"/>
  <c r="W82" i="10"/>
  <c r="Q82" i="10"/>
  <c r="K82" i="10"/>
  <c r="E82" i="10"/>
  <c r="AI81" i="10"/>
  <c r="AC81" i="10"/>
  <c r="W81" i="10"/>
  <c r="Q81" i="10"/>
  <c r="K81" i="10"/>
  <c r="E81" i="10"/>
  <c r="AI69" i="10"/>
  <c r="AC69" i="10"/>
  <c r="W69" i="10"/>
  <c r="Q69" i="10"/>
  <c r="K69" i="10"/>
  <c r="E69" i="10"/>
  <c r="AI68" i="10"/>
  <c r="AC68" i="10"/>
  <c r="W68" i="10"/>
  <c r="Q68" i="10"/>
  <c r="K68" i="10"/>
  <c r="E68" i="10"/>
  <c r="AI66" i="9"/>
  <c r="AC66" i="9"/>
  <c r="W66" i="9"/>
  <c r="Q66" i="9"/>
  <c r="K66" i="9"/>
  <c r="E66" i="9"/>
  <c r="AI86" i="8"/>
  <c r="AC86" i="8"/>
  <c r="W86" i="8"/>
  <c r="Q86" i="8"/>
  <c r="K86" i="8"/>
  <c r="E86" i="8"/>
  <c r="G23" i="1" l="1"/>
  <c r="D23" i="1"/>
  <c r="T32" i="18" l="1"/>
  <c r="H4" i="1" l="1"/>
  <c r="H3" i="1"/>
  <c r="H2" i="1"/>
  <c r="AF89" i="9" l="1"/>
  <c r="AI88" i="9"/>
  <c r="AI87" i="9"/>
  <c r="AI86" i="9"/>
  <c r="AI85" i="9"/>
  <c r="AI84" i="9"/>
  <c r="AI83" i="9"/>
  <c r="AI82" i="9"/>
  <c r="AI81" i="9"/>
  <c r="AI80" i="9"/>
  <c r="AF76" i="9"/>
  <c r="AI75" i="9"/>
  <c r="AI74" i="9"/>
  <c r="AI73" i="9"/>
  <c r="AI72" i="9"/>
  <c r="AI71" i="9"/>
  <c r="AI70" i="9"/>
  <c r="AI69" i="9"/>
  <c r="AI68" i="9"/>
  <c r="AI67" i="9"/>
  <c r="AI65" i="9"/>
  <c r="AF62" i="9"/>
  <c r="AI61" i="9"/>
  <c r="AI62" i="9" s="1"/>
  <c r="AI54" i="9"/>
  <c r="AI53" i="9"/>
  <c r="AI52" i="9"/>
  <c r="AI55" i="9" s="1"/>
  <c r="AI48" i="9"/>
  <c r="AI47" i="9"/>
  <c r="AI46" i="9"/>
  <c r="AI45" i="9"/>
  <c r="AI49" i="9" s="1"/>
  <c r="AI44" i="9"/>
  <c r="AI43" i="9"/>
  <c r="AI42" i="9"/>
  <c r="AI41" i="9"/>
  <c r="AI40" i="9"/>
  <c r="AI36" i="9"/>
  <c r="AI35" i="9"/>
  <c r="AI34" i="9"/>
  <c r="AI33" i="9"/>
  <c r="AI32" i="9"/>
  <c r="AI31" i="9"/>
  <c r="AI30" i="9"/>
  <c r="AF27" i="9"/>
  <c r="AI26" i="9"/>
  <c r="AI25" i="9"/>
  <c r="AI24" i="9"/>
  <c r="AI23" i="9"/>
  <c r="AI22" i="9"/>
  <c r="AI21" i="9"/>
  <c r="AI20" i="9"/>
  <c r="AI19" i="9"/>
  <c r="AI18" i="9"/>
  <c r="AF14" i="9"/>
  <c r="AI13" i="9"/>
  <c r="AI12" i="9"/>
  <c r="AI11" i="9"/>
  <c r="AI10" i="9"/>
  <c r="AI9" i="9"/>
  <c r="AI8" i="9"/>
  <c r="AI7" i="9"/>
  <c r="AI6" i="9"/>
  <c r="AI5" i="9"/>
  <c r="AI14" i="9" s="1"/>
  <c r="Z89" i="9"/>
  <c r="AC88" i="9"/>
  <c r="AC87" i="9"/>
  <c r="AC86" i="9"/>
  <c r="AC85" i="9"/>
  <c r="AC84" i="9"/>
  <c r="AC83" i="9"/>
  <c r="AC82" i="9"/>
  <c r="AC81" i="9"/>
  <c r="AC80" i="9"/>
  <c r="Z76" i="9"/>
  <c r="AC75" i="9"/>
  <c r="AC74" i="9"/>
  <c r="AC73" i="9"/>
  <c r="AC72" i="9"/>
  <c r="AC71" i="9"/>
  <c r="AC70" i="9"/>
  <c r="AC69" i="9"/>
  <c r="AC68" i="9"/>
  <c r="AC67" i="9"/>
  <c r="AC76" i="9" s="1"/>
  <c r="AC65" i="9"/>
  <c r="Z62" i="9"/>
  <c r="AC61" i="9"/>
  <c r="AC62" i="9" s="1"/>
  <c r="AC54" i="9"/>
  <c r="AC53" i="9"/>
  <c r="AC52" i="9"/>
  <c r="AC48" i="9"/>
  <c r="AC47" i="9"/>
  <c r="AC46" i="9"/>
  <c r="AC45" i="9"/>
  <c r="AC44" i="9"/>
  <c r="AC43" i="9"/>
  <c r="AC42" i="9"/>
  <c r="AC41" i="9"/>
  <c r="AC40" i="9"/>
  <c r="AC36" i="9"/>
  <c r="AC35" i="9"/>
  <c r="AC34" i="9"/>
  <c r="AC33" i="9"/>
  <c r="AC37" i="9" s="1"/>
  <c r="AC32" i="9"/>
  <c r="AC31" i="9"/>
  <c r="AC30" i="9"/>
  <c r="Z27" i="9"/>
  <c r="AC26" i="9"/>
  <c r="AC25" i="9"/>
  <c r="AC24" i="9"/>
  <c r="AC23" i="9"/>
  <c r="AC22" i="9"/>
  <c r="AC21" i="9"/>
  <c r="AC20" i="9"/>
  <c r="AC27" i="9" s="1"/>
  <c r="AC19" i="9"/>
  <c r="AC18" i="9"/>
  <c r="Z14" i="9"/>
  <c r="AC13" i="9"/>
  <c r="AC12" i="9"/>
  <c r="AC11" i="9"/>
  <c r="AC10" i="9"/>
  <c r="AC9" i="9"/>
  <c r="AC8" i="9"/>
  <c r="AC7" i="9"/>
  <c r="AC6" i="9"/>
  <c r="AC5" i="9"/>
  <c r="T89" i="9"/>
  <c r="W88" i="9"/>
  <c r="W87" i="9"/>
  <c r="W86" i="9"/>
  <c r="W85" i="9"/>
  <c r="W84" i="9"/>
  <c r="W83" i="9"/>
  <c r="W82" i="9"/>
  <c r="W89" i="9" s="1"/>
  <c r="W81" i="9"/>
  <c r="W80" i="9"/>
  <c r="T76" i="9"/>
  <c r="W75" i="9"/>
  <c r="W74" i="9"/>
  <c r="W73" i="9"/>
  <c r="W72" i="9"/>
  <c r="W71" i="9"/>
  <c r="W70" i="9"/>
  <c r="W69" i="9"/>
  <c r="W68" i="9"/>
  <c r="W67" i="9"/>
  <c r="W65" i="9"/>
  <c r="T62" i="9"/>
  <c r="W61" i="9"/>
  <c r="W62" i="9" s="1"/>
  <c r="W54" i="9"/>
  <c r="W53" i="9"/>
  <c r="W52" i="9"/>
  <c r="W55" i="9" s="1"/>
  <c r="W48" i="9"/>
  <c r="W47" i="9"/>
  <c r="W46" i="9"/>
  <c r="W45" i="9"/>
  <c r="W44" i="9"/>
  <c r="W43" i="9"/>
  <c r="W42" i="9"/>
  <c r="W41" i="9"/>
  <c r="W40" i="9"/>
  <c r="W36" i="9"/>
  <c r="W35" i="9"/>
  <c r="W34" i="9"/>
  <c r="W33" i="9"/>
  <c r="W32" i="9"/>
  <c r="W31" i="9"/>
  <c r="W30" i="9"/>
  <c r="W37" i="9" s="1"/>
  <c r="T27" i="9"/>
  <c r="W26" i="9"/>
  <c r="W25" i="9"/>
  <c r="W24" i="9"/>
  <c r="W23" i="9"/>
  <c r="W22" i="9"/>
  <c r="W21" i="9"/>
  <c r="W20" i="9"/>
  <c r="W19" i="9"/>
  <c r="W18" i="9"/>
  <c r="T14" i="9"/>
  <c r="W13" i="9"/>
  <c r="W12" i="9"/>
  <c r="W11" i="9"/>
  <c r="W10" i="9"/>
  <c r="W9" i="9"/>
  <c r="W8" i="9"/>
  <c r="W7" i="9"/>
  <c r="W6" i="9"/>
  <c r="W5" i="9"/>
  <c r="N89" i="9"/>
  <c r="Q88" i="9"/>
  <c r="Q87" i="9"/>
  <c r="Q86" i="9"/>
  <c r="Q85" i="9"/>
  <c r="Q84" i="9"/>
  <c r="Q83" i="9"/>
  <c r="Q82" i="9"/>
  <c r="Q89" i="9" s="1"/>
  <c r="Q81" i="9"/>
  <c r="Q80" i="9"/>
  <c r="N76" i="9"/>
  <c r="Q75" i="9"/>
  <c r="Q74" i="9"/>
  <c r="Q73" i="9"/>
  <c r="Q72" i="9"/>
  <c r="Q71" i="9"/>
  <c r="Q70" i="9"/>
  <c r="Q69" i="9"/>
  <c r="Q68" i="9"/>
  <c r="Q67" i="9"/>
  <c r="Q65" i="9"/>
  <c r="N62" i="9"/>
  <c r="Q61" i="9"/>
  <c r="Q62" i="9" s="1"/>
  <c r="Q54" i="9"/>
  <c r="Q53" i="9"/>
  <c r="Q52" i="9"/>
  <c r="Q55" i="9" s="1"/>
  <c r="Q48" i="9"/>
  <c r="Q47" i="9"/>
  <c r="Q46" i="9"/>
  <c r="Q45" i="9"/>
  <c r="Q44" i="9"/>
  <c r="Q43" i="9"/>
  <c r="Q42" i="9"/>
  <c r="Q41" i="9"/>
  <c r="Q49" i="9" s="1"/>
  <c r="Q40" i="9"/>
  <c r="Q36" i="9"/>
  <c r="Q35" i="9"/>
  <c r="Q34" i="9"/>
  <c r="Q33" i="9"/>
  <c r="Q32" i="9"/>
  <c r="Q31" i="9"/>
  <c r="Q30" i="9"/>
  <c r="Q37" i="9" s="1"/>
  <c r="N27" i="9"/>
  <c r="Q26" i="9"/>
  <c r="Q25" i="9"/>
  <c r="Q24" i="9"/>
  <c r="Q23" i="9"/>
  <c r="Q22" i="9"/>
  <c r="Q21" i="9"/>
  <c r="Q20" i="9"/>
  <c r="Q19" i="9"/>
  <c r="Q18" i="9"/>
  <c r="N14" i="9"/>
  <c r="Q13" i="9"/>
  <c r="Q12" i="9"/>
  <c r="Q11" i="9"/>
  <c r="Q10" i="9"/>
  <c r="Q9" i="9"/>
  <c r="Q8" i="9"/>
  <c r="Q7" i="9"/>
  <c r="Q6" i="9"/>
  <c r="Q5" i="9"/>
  <c r="H89" i="9"/>
  <c r="K88" i="9"/>
  <c r="K87" i="9"/>
  <c r="K86" i="9"/>
  <c r="K85" i="9"/>
  <c r="K84" i="9"/>
  <c r="K83" i="9"/>
  <c r="K82" i="9"/>
  <c r="K81" i="9"/>
  <c r="K80" i="9"/>
  <c r="H76" i="9"/>
  <c r="K75" i="9"/>
  <c r="K74" i="9"/>
  <c r="K73" i="9"/>
  <c r="K72" i="9"/>
  <c r="K71" i="9"/>
  <c r="K70" i="9"/>
  <c r="K69" i="9"/>
  <c r="K68" i="9"/>
  <c r="K67" i="9"/>
  <c r="K65" i="9"/>
  <c r="H62" i="9"/>
  <c r="K61" i="9"/>
  <c r="K62" i="9" s="1"/>
  <c r="K54" i="9"/>
  <c r="K53" i="9"/>
  <c r="K52" i="9"/>
  <c r="K48" i="9"/>
  <c r="K47" i="9"/>
  <c r="K46" i="9"/>
  <c r="K45" i="9"/>
  <c r="K44" i="9"/>
  <c r="K43" i="9"/>
  <c r="K42" i="9"/>
  <c r="K41" i="9"/>
  <c r="K40" i="9"/>
  <c r="K36" i="9"/>
  <c r="K35" i="9"/>
  <c r="K34" i="9"/>
  <c r="K33" i="9"/>
  <c r="K32" i="9"/>
  <c r="K31" i="9"/>
  <c r="K30" i="9"/>
  <c r="H27" i="9"/>
  <c r="K26" i="9"/>
  <c r="K25" i="9"/>
  <c r="K24" i="9"/>
  <c r="K23" i="9"/>
  <c r="K22" i="9"/>
  <c r="K21" i="9"/>
  <c r="K20" i="9"/>
  <c r="K19" i="9"/>
  <c r="K18" i="9"/>
  <c r="K27" i="9" s="1"/>
  <c r="H14" i="9"/>
  <c r="K13" i="9"/>
  <c r="K12" i="9"/>
  <c r="K11" i="9"/>
  <c r="K10" i="9"/>
  <c r="K9" i="9"/>
  <c r="K8" i="9"/>
  <c r="K7" i="9"/>
  <c r="K6" i="9"/>
  <c r="K5" i="9"/>
  <c r="B27" i="9"/>
  <c r="E26" i="9"/>
  <c r="E25" i="9"/>
  <c r="E24" i="9"/>
  <c r="E23" i="9"/>
  <c r="E22" i="9"/>
  <c r="E21" i="9"/>
  <c r="E20" i="9"/>
  <c r="E19" i="9"/>
  <c r="E18" i="9"/>
  <c r="E30" i="9"/>
  <c r="E31" i="9"/>
  <c r="E37" i="9" s="1"/>
  <c r="E32" i="9"/>
  <c r="E33" i="9"/>
  <c r="E34" i="9"/>
  <c r="E35" i="9"/>
  <c r="E36" i="9"/>
  <c r="E40" i="9"/>
  <c r="K76" i="9" l="1"/>
  <c r="AC14" i="9"/>
  <c r="AC49" i="9"/>
  <c r="K14" i="9"/>
  <c r="K49" i="9"/>
  <c r="K89" i="9"/>
  <c r="Q27" i="9"/>
  <c r="Q57" i="9" s="1"/>
  <c r="Q76" i="9"/>
  <c r="W14" i="9"/>
  <c r="W27" i="9"/>
  <c r="W76" i="9"/>
  <c r="AI27" i="9"/>
  <c r="AI57" i="9" s="1"/>
  <c r="AI76" i="9"/>
  <c r="AI89" i="9"/>
  <c r="AI37" i="9"/>
  <c r="E27" i="9"/>
  <c r="K37" i="9"/>
  <c r="K55" i="9"/>
  <c r="W49" i="9"/>
  <c r="AC55" i="9"/>
  <c r="AC89" i="9"/>
  <c r="Q14" i="9"/>
  <c r="AC57" i="9"/>
  <c r="K57" i="9"/>
  <c r="W57" i="9" l="1"/>
  <c r="AI132" i="14"/>
  <c r="AC132" i="14"/>
  <c r="W132" i="14"/>
  <c r="Q132" i="14"/>
  <c r="K132" i="14"/>
  <c r="E132" i="14"/>
  <c r="AI131" i="14"/>
  <c r="AC131" i="14"/>
  <c r="W131" i="14"/>
  <c r="Q131" i="14"/>
  <c r="K131" i="14"/>
  <c r="E131" i="14"/>
  <c r="AI130" i="14"/>
  <c r="AC130" i="14"/>
  <c r="W130" i="14"/>
  <c r="Q130" i="14"/>
  <c r="K130" i="14"/>
  <c r="E130" i="14"/>
  <c r="AI129" i="14"/>
  <c r="AC129" i="14"/>
  <c r="W129" i="14"/>
  <c r="Q129" i="14"/>
  <c r="K129" i="14"/>
  <c r="E129" i="14"/>
  <c r="AI128" i="14"/>
  <c r="AC128" i="14"/>
  <c r="W128" i="14"/>
  <c r="Q128" i="14"/>
  <c r="K128" i="14"/>
  <c r="E128" i="14"/>
  <c r="AI127" i="14"/>
  <c r="AC127" i="14"/>
  <c r="W127" i="14"/>
  <c r="Q127" i="14"/>
  <c r="K127" i="14"/>
  <c r="E127" i="14"/>
  <c r="AI126" i="14"/>
  <c r="AC126" i="14"/>
  <c r="W126" i="14"/>
  <c r="Q126" i="14"/>
  <c r="K126" i="14"/>
  <c r="E126" i="14"/>
  <c r="AI125" i="14"/>
  <c r="AC125" i="14"/>
  <c r="W125" i="14"/>
  <c r="Q125" i="14"/>
  <c r="K125" i="14"/>
  <c r="E125" i="14"/>
  <c r="AI124" i="14"/>
  <c r="AC124" i="14"/>
  <c r="W124" i="14"/>
  <c r="W133" i="14" s="1"/>
  <c r="Q124" i="14"/>
  <c r="K124" i="14"/>
  <c r="E124" i="14"/>
  <c r="AF145" i="14"/>
  <c r="AI144" i="14"/>
  <c r="AI143" i="14"/>
  <c r="AI142" i="14"/>
  <c r="AI141" i="14"/>
  <c r="AI140" i="14"/>
  <c r="AI139" i="14"/>
  <c r="AI138" i="14"/>
  <c r="AI137" i="14"/>
  <c r="AI136" i="14"/>
  <c r="AI120" i="14"/>
  <c r="AI119" i="14"/>
  <c r="AI118" i="14"/>
  <c r="AI117" i="14"/>
  <c r="AI116" i="14"/>
  <c r="AI115" i="14"/>
  <c r="Z145" i="14"/>
  <c r="AC144" i="14"/>
  <c r="AC143" i="14"/>
  <c r="AC142" i="14"/>
  <c r="AC141" i="14"/>
  <c r="AC140" i="14"/>
  <c r="AC139" i="14"/>
  <c r="AC138" i="14"/>
  <c r="AC137" i="14"/>
  <c r="AC136" i="14"/>
  <c r="AC120" i="14"/>
  <c r="AC119" i="14"/>
  <c r="AC118" i="14"/>
  <c r="AC117" i="14"/>
  <c r="AC116" i="14"/>
  <c r="AC115" i="14"/>
  <c r="T145" i="14"/>
  <c r="W144" i="14"/>
  <c r="W143" i="14"/>
  <c r="W142" i="14"/>
  <c r="W141" i="14"/>
  <c r="W140" i="14"/>
  <c r="W139" i="14"/>
  <c r="W138" i="14"/>
  <c r="W137" i="14"/>
  <c r="W136" i="14"/>
  <c r="W120" i="14"/>
  <c r="W119" i="14"/>
  <c r="W118" i="14"/>
  <c r="W117" i="14"/>
  <c r="W116" i="14"/>
  <c r="W115" i="14"/>
  <c r="N145" i="14"/>
  <c r="Q144" i="14"/>
  <c r="Q143" i="14"/>
  <c r="Q142" i="14"/>
  <c r="Q141" i="14"/>
  <c r="Q140" i="14"/>
  <c r="Q139" i="14"/>
  <c r="Q138" i="14"/>
  <c r="Q137" i="14"/>
  <c r="Q136" i="14"/>
  <c r="Q120" i="14"/>
  <c r="Q119" i="14"/>
  <c r="Q118" i="14"/>
  <c r="Q117" i="14"/>
  <c r="Q116" i="14"/>
  <c r="Q115" i="14"/>
  <c r="H145" i="14"/>
  <c r="K144" i="14"/>
  <c r="K143" i="14"/>
  <c r="K142" i="14"/>
  <c r="K141" i="14"/>
  <c r="K140" i="14"/>
  <c r="K139" i="14"/>
  <c r="K138" i="14"/>
  <c r="K137" i="14"/>
  <c r="K136" i="14"/>
  <c r="K145" i="14" s="1"/>
  <c r="K120" i="14"/>
  <c r="K119" i="14"/>
  <c r="K118" i="14"/>
  <c r="K117" i="14"/>
  <c r="K116" i="14"/>
  <c r="K115" i="14"/>
  <c r="B145" i="14"/>
  <c r="E120" i="14"/>
  <c r="E119" i="14"/>
  <c r="E118" i="14"/>
  <c r="E117" i="14"/>
  <c r="E116" i="14"/>
  <c r="E121" i="14" s="1"/>
  <c r="E115" i="14"/>
  <c r="E142" i="14"/>
  <c r="AC145" i="14" l="1"/>
  <c r="W145" i="14"/>
  <c r="AC121" i="14"/>
  <c r="E133" i="14"/>
  <c r="AC133" i="14"/>
  <c r="K121" i="14"/>
  <c r="Q121" i="14"/>
  <c r="AI145" i="14"/>
  <c r="Q133" i="14"/>
  <c r="Q145" i="14"/>
  <c r="Q146" i="14" s="1"/>
  <c r="W121" i="14"/>
  <c r="AI121" i="14"/>
  <c r="K133" i="14"/>
  <c r="K146" i="14" s="1"/>
  <c r="AI133" i="14"/>
  <c r="B2" i="6"/>
  <c r="F2" i="6"/>
  <c r="W146" i="14" l="1"/>
  <c r="AC146" i="14"/>
  <c r="AI146" i="14"/>
  <c r="C20" i="1"/>
  <c r="G2" i="6" l="1"/>
  <c r="H2" i="6"/>
  <c r="AF192" i="14"/>
  <c r="AI189" i="14"/>
  <c r="AI188" i="14"/>
  <c r="AI187" i="14"/>
  <c r="AI186" i="14"/>
  <c r="AI185" i="14"/>
  <c r="AI184" i="14"/>
  <c r="AI183" i="14"/>
  <c r="AI182" i="14"/>
  <c r="AI181" i="14"/>
  <c r="AI174" i="14"/>
  <c r="AI173" i="14"/>
  <c r="AI175" i="14" s="1"/>
  <c r="AI169" i="14"/>
  <c r="AI168" i="14"/>
  <c r="AI164" i="14"/>
  <c r="AI163" i="14"/>
  <c r="AI162" i="14"/>
  <c r="AI165" i="14" s="1"/>
  <c r="AF159" i="14"/>
  <c r="AI158" i="14"/>
  <c r="AI157" i="14"/>
  <c r="AI156" i="14"/>
  <c r="AI155" i="14"/>
  <c r="AI154" i="14"/>
  <c r="AI153" i="14"/>
  <c r="AI152" i="14"/>
  <c r="AI151" i="14"/>
  <c r="AI150" i="14"/>
  <c r="AF112" i="14"/>
  <c r="AF121" i="14" s="1"/>
  <c r="AI111" i="14"/>
  <c r="AI110" i="14"/>
  <c r="AI109" i="14"/>
  <c r="AI108" i="14"/>
  <c r="AI107" i="14"/>
  <c r="AI106" i="14"/>
  <c r="AI105" i="14"/>
  <c r="AI104" i="14"/>
  <c r="AI103" i="14"/>
  <c r="AF98" i="14"/>
  <c r="AI97" i="14"/>
  <c r="AI96" i="14"/>
  <c r="AI95" i="14"/>
  <c r="AI94" i="14"/>
  <c r="AI93" i="14"/>
  <c r="AI92" i="14"/>
  <c r="AF90" i="14"/>
  <c r="AI89" i="14"/>
  <c r="AI88" i="14"/>
  <c r="AI87" i="14"/>
  <c r="AI86" i="14"/>
  <c r="AI85" i="14"/>
  <c r="AI84" i="14"/>
  <c r="AI83" i="14"/>
  <c r="AI82" i="14"/>
  <c r="AI81" i="14"/>
  <c r="AF77" i="14"/>
  <c r="AI76" i="14"/>
  <c r="AI75" i="14"/>
  <c r="AI74" i="14"/>
  <c r="AI73" i="14"/>
  <c r="AI72" i="14"/>
  <c r="AI71" i="14"/>
  <c r="AI70" i="14"/>
  <c r="AI77" i="14" s="1"/>
  <c r="AI69" i="14"/>
  <c r="AI68" i="14"/>
  <c r="AI59" i="14"/>
  <c r="AI58" i="14"/>
  <c r="AI57" i="14"/>
  <c r="AI56" i="14"/>
  <c r="AI55" i="14"/>
  <c r="AI54" i="14"/>
  <c r="AI50" i="14"/>
  <c r="AI49" i="14"/>
  <c r="AI48" i="14"/>
  <c r="AI47" i="14"/>
  <c r="AI46" i="14"/>
  <c r="AI45" i="14"/>
  <c r="AI44" i="14"/>
  <c r="AI43" i="14"/>
  <c r="AI42" i="14"/>
  <c r="AI38" i="14"/>
  <c r="AI37" i="14"/>
  <c r="AI36" i="14"/>
  <c r="AI35" i="14"/>
  <c r="AI34" i="14"/>
  <c r="AI33" i="14"/>
  <c r="AI32" i="14"/>
  <c r="AI31" i="14"/>
  <c r="AI30" i="14"/>
  <c r="AF27" i="14"/>
  <c r="AI26" i="14"/>
  <c r="AI25" i="14"/>
  <c r="AI24" i="14"/>
  <c r="AI23" i="14"/>
  <c r="AI22" i="14"/>
  <c r="AI21" i="14"/>
  <c r="AI20" i="14"/>
  <c r="AI19" i="14"/>
  <c r="AI18" i="14"/>
  <c r="AF14" i="14"/>
  <c r="AI13" i="14"/>
  <c r="AI12" i="14"/>
  <c r="AI11" i="14"/>
  <c r="AI10" i="14"/>
  <c r="AI9" i="14"/>
  <c r="AI8" i="14"/>
  <c r="AI7" i="14"/>
  <c r="AI6" i="14"/>
  <c r="AI5" i="14"/>
  <c r="Z192" i="14"/>
  <c r="AC189" i="14"/>
  <c r="AC188" i="14"/>
  <c r="AC187" i="14"/>
  <c r="AC186" i="14"/>
  <c r="AC185" i="14"/>
  <c r="AC184" i="14"/>
  <c r="AC183" i="14"/>
  <c r="AC182" i="14"/>
  <c r="AC181" i="14"/>
  <c r="AC174" i="14"/>
  <c r="AC173" i="14"/>
  <c r="AC175" i="14" s="1"/>
  <c r="AC169" i="14"/>
  <c r="AC168" i="14"/>
  <c r="AC164" i="14"/>
  <c r="AC163" i="14"/>
  <c r="AC162" i="14"/>
  <c r="AC165" i="14" s="1"/>
  <c r="Z159" i="14"/>
  <c r="AC158" i="14"/>
  <c r="AC157" i="14"/>
  <c r="AC156" i="14"/>
  <c r="AC155" i="14"/>
  <c r="AC154" i="14"/>
  <c r="AC153" i="14"/>
  <c r="AC152" i="14"/>
  <c r="AC151" i="14"/>
  <c r="AC150" i="14"/>
  <c r="Z112" i="14"/>
  <c r="Z121" i="14" s="1"/>
  <c r="AC111" i="14"/>
  <c r="AC110" i="14"/>
  <c r="AC109" i="14"/>
  <c r="AC108" i="14"/>
  <c r="AC107" i="14"/>
  <c r="AC106" i="14"/>
  <c r="AC105" i="14"/>
  <c r="AC104" i="14"/>
  <c r="AC103" i="14"/>
  <c r="Z98" i="14"/>
  <c r="AC97" i="14"/>
  <c r="AC96" i="14"/>
  <c r="AC95" i="14"/>
  <c r="AC94" i="14"/>
  <c r="AC93" i="14"/>
  <c r="AC92" i="14"/>
  <c r="Z90" i="14"/>
  <c r="AC89" i="14"/>
  <c r="AC88" i="14"/>
  <c r="AC87" i="14"/>
  <c r="AC86" i="14"/>
  <c r="AC85" i="14"/>
  <c r="AC84" i="14"/>
  <c r="AC83" i="14"/>
  <c r="AC82" i="14"/>
  <c r="AC81" i="14"/>
  <c r="Z77" i="14"/>
  <c r="AC76" i="14"/>
  <c r="AC75" i="14"/>
  <c r="AC74" i="14"/>
  <c r="AC73" i="14"/>
  <c r="AC72" i="14"/>
  <c r="AC71" i="14"/>
  <c r="AC70" i="14"/>
  <c r="AC77" i="14" s="1"/>
  <c r="AC69" i="14"/>
  <c r="AC68" i="14"/>
  <c r="AC59" i="14"/>
  <c r="AC58" i="14"/>
  <c r="AC57" i="14"/>
  <c r="AC56" i="14"/>
  <c r="AC55" i="14"/>
  <c r="AC54" i="14"/>
  <c r="AC50" i="14"/>
  <c r="AC49" i="14"/>
  <c r="AC48" i="14"/>
  <c r="AC47" i="14"/>
  <c r="AC46" i="14"/>
  <c r="AC45" i="14"/>
  <c r="AC44" i="14"/>
  <c r="AC43" i="14"/>
  <c r="AC42" i="14"/>
  <c r="AC38" i="14"/>
  <c r="AC37" i="14"/>
  <c r="AC36" i="14"/>
  <c r="AC35" i="14"/>
  <c r="AC34" i="14"/>
  <c r="AC33" i="14"/>
  <c r="AC32" i="14"/>
  <c r="AC31" i="14"/>
  <c r="AC30" i="14"/>
  <c r="Z27" i="14"/>
  <c r="AC26" i="14"/>
  <c r="AC25" i="14"/>
  <c r="AC24" i="14"/>
  <c r="AC23" i="14"/>
  <c r="AC22" i="14"/>
  <c r="AC21" i="14"/>
  <c r="AC20" i="14"/>
  <c r="AC19" i="14"/>
  <c r="AC18" i="14"/>
  <c r="Z14" i="14"/>
  <c r="AC13" i="14"/>
  <c r="AC12" i="14"/>
  <c r="AC11" i="14"/>
  <c r="AC10" i="14"/>
  <c r="AC9" i="14"/>
  <c r="AC8" i="14"/>
  <c r="AC7" i="14"/>
  <c r="AC6" i="14"/>
  <c r="AC5" i="14"/>
  <c r="T192" i="14"/>
  <c r="W189" i="14"/>
  <c r="W188" i="14"/>
  <c r="W187" i="14"/>
  <c r="W186" i="14"/>
  <c r="W185" i="14"/>
  <c r="W184" i="14"/>
  <c r="W183" i="14"/>
  <c r="W182" i="14"/>
  <c r="W181" i="14"/>
  <c r="W174" i="14"/>
  <c r="W173" i="14"/>
  <c r="W175" i="14" s="1"/>
  <c r="W169" i="14"/>
  <c r="W168" i="14"/>
  <c r="W170" i="14" s="1"/>
  <c r="W164" i="14"/>
  <c r="W163" i="14"/>
  <c r="W162" i="14"/>
  <c r="T159" i="14"/>
  <c r="W158" i="14"/>
  <c r="W157" i="14"/>
  <c r="W156" i="14"/>
  <c r="W155" i="14"/>
  <c r="W154" i="14"/>
  <c r="W153" i="14"/>
  <c r="W152" i="14"/>
  <c r="W151" i="14"/>
  <c r="W150" i="14"/>
  <c r="T112" i="14"/>
  <c r="T121" i="14" s="1"/>
  <c r="W111" i="14"/>
  <c r="W110" i="14"/>
  <c r="W109" i="14"/>
  <c r="W108" i="14"/>
  <c r="W107" i="14"/>
  <c r="W106" i="14"/>
  <c r="W105" i="14"/>
  <c r="W104" i="14"/>
  <c r="W103" i="14"/>
  <c r="T98" i="14"/>
  <c r="W97" i="14"/>
  <c r="W96" i="14"/>
  <c r="W95" i="14"/>
  <c r="W94" i="14"/>
  <c r="W93" i="14"/>
  <c r="W92" i="14"/>
  <c r="T90" i="14"/>
  <c r="W89" i="14"/>
  <c r="W88" i="14"/>
  <c r="W87" i="14"/>
  <c r="W86" i="14"/>
  <c r="W85" i="14"/>
  <c r="W84" i="14"/>
  <c r="W83" i="14"/>
  <c r="W82" i="14"/>
  <c r="W81" i="14"/>
  <c r="T77" i="14"/>
  <c r="W76" i="14"/>
  <c r="W75" i="14"/>
  <c r="W74" i="14"/>
  <c r="W73" i="14"/>
  <c r="W72" i="14"/>
  <c r="W71" i="14"/>
  <c r="W70" i="14"/>
  <c r="W69" i="14"/>
  <c r="W68" i="14"/>
  <c r="W59" i="14"/>
  <c r="W58" i="14"/>
  <c r="W57" i="14"/>
  <c r="W56" i="14"/>
  <c r="W55" i="14"/>
  <c r="W54" i="14"/>
  <c r="W50" i="14"/>
  <c r="W49" i="14"/>
  <c r="W48" i="14"/>
  <c r="W47" i="14"/>
  <c r="W46" i="14"/>
  <c r="W45" i="14"/>
  <c r="W44" i="14"/>
  <c r="W43" i="14"/>
  <c r="W42" i="14"/>
  <c r="W38" i="14"/>
  <c r="W37" i="14"/>
  <c r="W36" i="14"/>
  <c r="W35" i="14"/>
  <c r="W34" i="14"/>
  <c r="W33" i="14"/>
  <c r="W32" i="14"/>
  <c r="W31" i="14"/>
  <c r="W30" i="14"/>
  <c r="T27" i="14"/>
  <c r="W26" i="14"/>
  <c r="W25" i="14"/>
  <c r="W24" i="14"/>
  <c r="W23" i="14"/>
  <c r="W22" i="14"/>
  <c r="W21" i="14"/>
  <c r="W20" i="14"/>
  <c r="W19" i="14"/>
  <c r="W18" i="14"/>
  <c r="W27" i="14" s="1"/>
  <c r="T14" i="14"/>
  <c r="W13" i="14"/>
  <c r="W12" i="14"/>
  <c r="W11" i="14"/>
  <c r="W10" i="14"/>
  <c r="W9" i="14"/>
  <c r="W8" i="14"/>
  <c r="W7" i="14"/>
  <c r="W6" i="14"/>
  <c r="W5" i="14"/>
  <c r="N192" i="14"/>
  <c r="Q189" i="14"/>
  <c r="Q188" i="14"/>
  <c r="Q187" i="14"/>
  <c r="Q186" i="14"/>
  <c r="Q185" i="14"/>
  <c r="Q184" i="14"/>
  <c r="Q183" i="14"/>
  <c r="Q182" i="14"/>
  <c r="Q181" i="14"/>
  <c r="Q190" i="14" s="1"/>
  <c r="F59" i="6" s="1"/>
  <c r="Q174" i="14"/>
  <c r="Q173" i="14"/>
  <c r="Q175" i="14" s="1"/>
  <c r="Q169" i="14"/>
  <c r="Q168" i="14"/>
  <c r="Q170" i="14" s="1"/>
  <c r="Q164" i="14"/>
  <c r="Q163" i="14"/>
  <c r="Q162" i="14"/>
  <c r="Q165" i="14" s="1"/>
  <c r="N159" i="14"/>
  <c r="Q158" i="14"/>
  <c r="Q157" i="14"/>
  <c r="Q156" i="14"/>
  <c r="Q155" i="14"/>
  <c r="Q154" i="14"/>
  <c r="Q153" i="14"/>
  <c r="Q152" i="14"/>
  <c r="Q151" i="14"/>
  <c r="Q150" i="14"/>
  <c r="N112" i="14"/>
  <c r="N121" i="14" s="1"/>
  <c r="Q111" i="14"/>
  <c r="Q110" i="14"/>
  <c r="Q109" i="14"/>
  <c r="Q108" i="14"/>
  <c r="Q107" i="14"/>
  <c r="Q106" i="14"/>
  <c r="Q105" i="14"/>
  <c r="Q104" i="14"/>
  <c r="Q103" i="14"/>
  <c r="N98" i="14"/>
  <c r="Q97" i="14"/>
  <c r="Q96" i="14"/>
  <c r="Q95" i="14"/>
  <c r="Q94" i="14"/>
  <c r="Q93" i="14"/>
  <c r="Q92" i="14"/>
  <c r="N90" i="14"/>
  <c r="Q89" i="14"/>
  <c r="Q88" i="14"/>
  <c r="Q87" i="14"/>
  <c r="Q86" i="14"/>
  <c r="Q85" i="14"/>
  <c r="Q84" i="14"/>
  <c r="Q83" i="14"/>
  <c r="Q82" i="14"/>
  <c r="Q81" i="14"/>
  <c r="N77" i="14"/>
  <c r="Q76" i="14"/>
  <c r="Q75" i="14"/>
  <c r="Q74" i="14"/>
  <c r="Q73" i="14"/>
  <c r="Q72" i="14"/>
  <c r="Q71" i="14"/>
  <c r="Q70" i="14"/>
  <c r="Q69" i="14"/>
  <c r="Q68" i="14"/>
  <c r="Q59" i="14"/>
  <c r="Q58" i="14"/>
  <c r="Q57" i="14"/>
  <c r="Q56" i="14"/>
  <c r="Q55" i="14"/>
  <c r="Q54" i="14"/>
  <c r="Q50" i="14"/>
  <c r="Q49" i="14"/>
  <c r="Q48" i="14"/>
  <c r="Q47" i="14"/>
  <c r="Q46" i="14"/>
  <c r="Q45" i="14"/>
  <c r="Q44" i="14"/>
  <c r="Q43" i="14"/>
  <c r="Q42" i="14"/>
  <c r="Q38" i="14"/>
  <c r="Q37" i="14"/>
  <c r="Q36" i="14"/>
  <c r="Q35" i="14"/>
  <c r="Q34" i="14"/>
  <c r="Q33" i="14"/>
  <c r="Q32" i="14"/>
  <c r="Q31" i="14"/>
  <c r="Q30" i="14"/>
  <c r="N27" i="14"/>
  <c r="Q26" i="14"/>
  <c r="Q25" i="14"/>
  <c r="Q24" i="14"/>
  <c r="Q23" i="14"/>
  <c r="Q22" i="14"/>
  <c r="Q21" i="14"/>
  <c r="Q20" i="14"/>
  <c r="Q19" i="14"/>
  <c r="Q18" i="14"/>
  <c r="N14" i="14"/>
  <c r="Q13" i="14"/>
  <c r="Q12" i="14"/>
  <c r="Q11" i="14"/>
  <c r="Q10" i="14"/>
  <c r="Q9" i="14"/>
  <c r="Q8" i="14"/>
  <c r="Q7" i="14"/>
  <c r="Q6" i="14"/>
  <c r="Q5" i="14"/>
  <c r="H192" i="14"/>
  <c r="K189" i="14"/>
  <c r="K188" i="14"/>
  <c r="K187" i="14"/>
  <c r="K186" i="14"/>
  <c r="K185" i="14"/>
  <c r="K184" i="14"/>
  <c r="K183" i="14"/>
  <c r="K182" i="14"/>
  <c r="K181" i="14"/>
  <c r="K174" i="14"/>
  <c r="K173" i="14"/>
  <c r="K169" i="14"/>
  <c r="K168" i="14"/>
  <c r="K164" i="14"/>
  <c r="K163" i="14"/>
  <c r="K162" i="14"/>
  <c r="K165" i="14" s="1"/>
  <c r="H159" i="14"/>
  <c r="K158" i="14"/>
  <c r="K157" i="14"/>
  <c r="K156" i="14"/>
  <c r="K155" i="14"/>
  <c r="K154" i="14"/>
  <c r="K153" i="14"/>
  <c r="K152" i="14"/>
  <c r="K159" i="14" s="1"/>
  <c r="K151" i="14"/>
  <c r="K150" i="14"/>
  <c r="H112" i="14"/>
  <c r="H121" i="14" s="1"/>
  <c r="K111" i="14"/>
  <c r="K110" i="14"/>
  <c r="K109" i="14"/>
  <c r="K108" i="14"/>
  <c r="K107" i="14"/>
  <c r="K106" i="14"/>
  <c r="K105" i="14"/>
  <c r="K104" i="14"/>
  <c r="K103" i="14"/>
  <c r="H98" i="14"/>
  <c r="K97" i="14"/>
  <c r="K96" i="14"/>
  <c r="K95" i="14"/>
  <c r="K94" i="14"/>
  <c r="K93" i="14"/>
  <c r="K92" i="14"/>
  <c r="H90" i="14"/>
  <c r="K89" i="14"/>
  <c r="K88" i="14"/>
  <c r="K87" i="14"/>
  <c r="K86" i="14"/>
  <c r="K85" i="14"/>
  <c r="K84" i="14"/>
  <c r="K83" i="14"/>
  <c r="K82" i="14"/>
  <c r="K81" i="14"/>
  <c r="H77" i="14"/>
  <c r="K76" i="14"/>
  <c r="K75" i="14"/>
  <c r="K74" i="14"/>
  <c r="K73" i="14"/>
  <c r="K72" i="14"/>
  <c r="K71" i="14"/>
  <c r="K70" i="14"/>
  <c r="K69" i="14"/>
  <c r="K68" i="14"/>
  <c r="K59" i="14"/>
  <c r="K58" i="14"/>
  <c r="K57" i="14"/>
  <c r="K56" i="14"/>
  <c r="K55" i="14"/>
  <c r="K54" i="14"/>
  <c r="K50" i="14"/>
  <c r="K49" i="14"/>
  <c r="K48" i="14"/>
  <c r="K47" i="14"/>
  <c r="K46" i="14"/>
  <c r="K45" i="14"/>
  <c r="K44" i="14"/>
  <c r="K43" i="14"/>
  <c r="K42" i="14"/>
  <c r="K38" i="14"/>
  <c r="K37" i="14"/>
  <c r="K36" i="14"/>
  <c r="K35" i="14"/>
  <c r="K34" i="14"/>
  <c r="K33" i="14"/>
  <c r="K32" i="14"/>
  <c r="K31" i="14"/>
  <c r="K30" i="14"/>
  <c r="H27" i="14"/>
  <c r="K26" i="14"/>
  <c r="K25" i="14"/>
  <c r="K24" i="14"/>
  <c r="K23" i="14"/>
  <c r="K22" i="14"/>
  <c r="K21" i="14"/>
  <c r="K20" i="14"/>
  <c r="K19" i="14"/>
  <c r="K18" i="14"/>
  <c r="H14" i="14"/>
  <c r="K13" i="14"/>
  <c r="K12" i="14"/>
  <c r="K11" i="14"/>
  <c r="K10" i="14"/>
  <c r="K9" i="14"/>
  <c r="K8" i="14"/>
  <c r="K7" i="14"/>
  <c r="K6" i="14"/>
  <c r="K5" i="14"/>
  <c r="AF110" i="13"/>
  <c r="AF108" i="13"/>
  <c r="AI107" i="13"/>
  <c r="AI106" i="13"/>
  <c r="AI105" i="13"/>
  <c r="AI104" i="13"/>
  <c r="AI103" i="13"/>
  <c r="AI102" i="13"/>
  <c r="AI101" i="13"/>
  <c r="AI100" i="13"/>
  <c r="AI99" i="13"/>
  <c r="AF94" i="13"/>
  <c r="AI93" i="13"/>
  <c r="AI92" i="13"/>
  <c r="AI91" i="13"/>
  <c r="AI90" i="13"/>
  <c r="AI89" i="13"/>
  <c r="AI88" i="13"/>
  <c r="AF86" i="13"/>
  <c r="AI85" i="13"/>
  <c r="AI84" i="13"/>
  <c r="AI83" i="13"/>
  <c r="AI82" i="13"/>
  <c r="AI81" i="13"/>
  <c r="AI80" i="13"/>
  <c r="AI79" i="13"/>
  <c r="AI78" i="13"/>
  <c r="AI77" i="13"/>
  <c r="AI86" i="13" s="1"/>
  <c r="AI70" i="13"/>
  <c r="AI69" i="13"/>
  <c r="AI71" i="13" s="1"/>
  <c r="I49" i="6" s="1"/>
  <c r="AI64" i="13"/>
  <c r="AI63" i="13"/>
  <c r="AI56" i="13"/>
  <c r="AI57" i="13" s="1"/>
  <c r="AF53" i="13"/>
  <c r="AI52" i="13"/>
  <c r="AI51" i="13"/>
  <c r="AI50" i="13"/>
  <c r="AI49" i="13"/>
  <c r="AI48" i="13"/>
  <c r="AI47" i="13"/>
  <c r="AI46" i="13"/>
  <c r="AI45" i="13"/>
  <c r="AI44" i="13"/>
  <c r="AI37" i="13"/>
  <c r="AI36" i="13"/>
  <c r="AI35" i="13"/>
  <c r="AI38" i="13" s="1"/>
  <c r="AI31" i="13"/>
  <c r="AI30" i="13"/>
  <c r="AI29" i="13"/>
  <c r="AI28" i="13"/>
  <c r="AI24" i="13"/>
  <c r="AI23" i="13"/>
  <c r="AI22" i="13"/>
  <c r="AI21" i="13"/>
  <c r="AI20" i="13"/>
  <c r="AI19" i="13"/>
  <c r="AI18" i="13"/>
  <c r="AI17" i="13"/>
  <c r="AF14" i="13"/>
  <c r="AI13" i="13"/>
  <c r="AI12" i="13"/>
  <c r="AI11" i="13"/>
  <c r="AI10" i="13"/>
  <c r="AI9" i="13"/>
  <c r="AI8" i="13"/>
  <c r="AI7" i="13"/>
  <c r="AI6" i="13"/>
  <c r="AI5" i="13"/>
  <c r="Z110" i="13"/>
  <c r="Z108" i="13"/>
  <c r="AC107" i="13"/>
  <c r="AC106" i="13"/>
  <c r="AC105" i="13"/>
  <c r="AC104" i="13"/>
  <c r="AC103" i="13"/>
  <c r="AC102" i="13"/>
  <c r="AC101" i="13"/>
  <c r="AC100" i="13"/>
  <c r="AC99" i="13"/>
  <c r="Z94" i="13"/>
  <c r="AC93" i="13"/>
  <c r="AC92" i="13"/>
  <c r="AC91" i="13"/>
  <c r="AC90" i="13"/>
  <c r="AC89" i="13"/>
  <c r="AC88" i="13"/>
  <c r="Z86" i="13"/>
  <c r="AC85" i="13"/>
  <c r="AC84" i="13"/>
  <c r="AC83" i="13"/>
  <c r="AC82" i="13"/>
  <c r="AC81" i="13"/>
  <c r="AC80" i="13"/>
  <c r="AC79" i="13"/>
  <c r="AC78" i="13"/>
  <c r="AC77" i="13"/>
  <c r="AC86" i="13"/>
  <c r="AC70" i="13"/>
  <c r="AC69" i="13"/>
  <c r="AC64" i="13"/>
  <c r="AC63" i="13"/>
  <c r="AC65" i="13" s="1"/>
  <c r="H48" i="6" s="1"/>
  <c r="AC56" i="13"/>
  <c r="AC57" i="13" s="1"/>
  <c r="Z53" i="13"/>
  <c r="AC52" i="13"/>
  <c r="AC51" i="13"/>
  <c r="AC50" i="13"/>
  <c r="AC49" i="13"/>
  <c r="AC48" i="13"/>
  <c r="AC47" i="13"/>
  <c r="AC46" i="13"/>
  <c r="AC45" i="13"/>
  <c r="AC44" i="13"/>
  <c r="AC37" i="13"/>
  <c r="AC36" i="13"/>
  <c r="AC35" i="13"/>
  <c r="AC38" i="13" s="1"/>
  <c r="AC31" i="13"/>
  <c r="AC30" i="13"/>
  <c r="AC29" i="13"/>
  <c r="AC28" i="13"/>
  <c r="AC32" i="13" s="1"/>
  <c r="AC24" i="13"/>
  <c r="AC23" i="13"/>
  <c r="AC22" i="13"/>
  <c r="AC21" i="13"/>
  <c r="AC20" i="13"/>
  <c r="AC19" i="13"/>
  <c r="AC18" i="13"/>
  <c r="AC17" i="13"/>
  <c r="AC25" i="13" s="1"/>
  <c r="Z14" i="13"/>
  <c r="AC13" i="13"/>
  <c r="AC12" i="13"/>
  <c r="AC11" i="13"/>
  <c r="AC10" i="13"/>
  <c r="AC9" i="13"/>
  <c r="AC8" i="13"/>
  <c r="AC7" i="13"/>
  <c r="AC6" i="13"/>
  <c r="AC5" i="13"/>
  <c r="T110" i="13"/>
  <c r="T108" i="13"/>
  <c r="W107" i="13"/>
  <c r="W106" i="13"/>
  <c r="W105" i="13"/>
  <c r="W104" i="13"/>
  <c r="W103" i="13"/>
  <c r="W102" i="13"/>
  <c r="W101" i="13"/>
  <c r="W100" i="13"/>
  <c r="W99" i="13"/>
  <c r="T94" i="13"/>
  <c r="W93" i="13"/>
  <c r="W92" i="13"/>
  <c r="W91" i="13"/>
  <c r="W90" i="13"/>
  <c r="W89" i="13"/>
  <c r="W88" i="13"/>
  <c r="W94" i="13" s="1"/>
  <c r="T86" i="13"/>
  <c r="W85" i="13"/>
  <c r="W84" i="13"/>
  <c r="W83" i="13"/>
  <c r="W82" i="13"/>
  <c r="W81" i="13"/>
  <c r="W80" i="13"/>
  <c r="W79" i="13"/>
  <c r="W86" i="13" s="1"/>
  <c r="W78" i="13"/>
  <c r="W77" i="13"/>
  <c r="W70" i="13"/>
  <c r="W69" i="13"/>
  <c r="W64" i="13"/>
  <c r="W63" i="13"/>
  <c r="W65" i="13" s="1"/>
  <c r="G48" i="6" s="1"/>
  <c r="W56" i="13"/>
  <c r="W57" i="13" s="1"/>
  <c r="T53" i="13"/>
  <c r="W52" i="13"/>
  <c r="W51" i="13"/>
  <c r="W50" i="13"/>
  <c r="W49" i="13"/>
  <c r="W48" i="13"/>
  <c r="W47" i="13"/>
  <c r="W46" i="13"/>
  <c r="W45" i="13"/>
  <c r="W44" i="13"/>
  <c r="W37" i="13"/>
  <c r="W38" i="13" s="1"/>
  <c r="W36" i="13"/>
  <c r="W35" i="13"/>
  <c r="W31" i="13"/>
  <c r="W30" i="13"/>
  <c r="W29" i="13"/>
  <c r="W28" i="13"/>
  <c r="W32" i="13" s="1"/>
  <c r="W24" i="13"/>
  <c r="W23" i="13"/>
  <c r="W22" i="13"/>
  <c r="W21" i="13"/>
  <c r="W20" i="13"/>
  <c r="W19" i="13"/>
  <c r="W18" i="13"/>
  <c r="W17" i="13"/>
  <c r="T14" i="13"/>
  <c r="W13" i="13"/>
  <c r="W12" i="13"/>
  <c r="W11" i="13"/>
  <c r="W10" i="13"/>
  <c r="W9" i="13"/>
  <c r="W8" i="13"/>
  <c r="W7" i="13"/>
  <c r="W6" i="13"/>
  <c r="W5" i="13"/>
  <c r="N110" i="13"/>
  <c r="N108" i="13"/>
  <c r="Q107" i="13"/>
  <c r="Q106" i="13"/>
  <c r="Q105" i="13"/>
  <c r="Q104" i="13"/>
  <c r="Q103" i="13"/>
  <c r="Q102" i="13"/>
  <c r="Q101" i="13"/>
  <c r="Q100" i="13"/>
  <c r="Q99" i="13"/>
  <c r="Q108" i="13" s="1"/>
  <c r="F51" i="6" s="1"/>
  <c r="N94" i="13"/>
  <c r="Q93" i="13"/>
  <c r="Q92" i="13"/>
  <c r="Q91" i="13"/>
  <c r="Q90" i="13"/>
  <c r="Q89" i="13"/>
  <c r="Q88" i="13"/>
  <c r="N86" i="13"/>
  <c r="Q85" i="13"/>
  <c r="Q84" i="13"/>
  <c r="Q83" i="13"/>
  <c r="Q82" i="13"/>
  <c r="Q81" i="13"/>
  <c r="Q80" i="13"/>
  <c r="Q79" i="13"/>
  <c r="Q78" i="13"/>
  <c r="Q77" i="13"/>
  <c r="Q70" i="13"/>
  <c r="Q69" i="13"/>
  <c r="Q64" i="13"/>
  <c r="Q63" i="13"/>
  <c r="Q56" i="13"/>
  <c r="Q57" i="13" s="1"/>
  <c r="N53" i="13"/>
  <c r="Q52" i="13"/>
  <c r="Q51" i="13"/>
  <c r="Q50" i="13"/>
  <c r="Q49" i="13"/>
  <c r="Q48" i="13"/>
  <c r="Q47" i="13"/>
  <c r="Q46" i="13"/>
  <c r="Q53" i="13" s="1"/>
  <c r="Q45" i="13"/>
  <c r="Q44" i="13"/>
  <c r="Q37" i="13"/>
  <c r="Q38" i="13" s="1"/>
  <c r="Q36" i="13"/>
  <c r="Q35" i="13"/>
  <c r="Q31" i="13"/>
  <c r="Q30" i="13"/>
  <c r="Q29" i="13"/>
  <c r="Q28" i="13"/>
  <c r="Q24" i="13"/>
  <c r="Q23" i="13"/>
  <c r="Q22" i="13"/>
  <c r="Q21" i="13"/>
  <c r="Q20" i="13"/>
  <c r="Q19" i="13"/>
  <c r="Q18" i="13"/>
  <c r="Q17" i="13"/>
  <c r="N14" i="13"/>
  <c r="Q13" i="13"/>
  <c r="Q12" i="13"/>
  <c r="Q11" i="13"/>
  <c r="Q10" i="13"/>
  <c r="Q9" i="13"/>
  <c r="Q8" i="13"/>
  <c r="Q7" i="13"/>
  <c r="Q6" i="13"/>
  <c r="Q5" i="13"/>
  <c r="Q14" i="13" s="1"/>
  <c r="H110" i="13"/>
  <c r="H108" i="13"/>
  <c r="K107" i="13"/>
  <c r="K106" i="13"/>
  <c r="K105" i="13"/>
  <c r="K104" i="13"/>
  <c r="K103" i="13"/>
  <c r="K102" i="13"/>
  <c r="K101" i="13"/>
  <c r="K100" i="13"/>
  <c r="K99" i="13"/>
  <c r="H94" i="13"/>
  <c r="K93" i="13"/>
  <c r="K92" i="13"/>
  <c r="K91" i="13"/>
  <c r="K90" i="13"/>
  <c r="K89" i="13"/>
  <c r="K88" i="13"/>
  <c r="H86" i="13"/>
  <c r="K85" i="13"/>
  <c r="K84" i="13"/>
  <c r="K83" i="13"/>
  <c r="K82" i="13"/>
  <c r="K81" i="13"/>
  <c r="K80" i="13"/>
  <c r="K79" i="13"/>
  <c r="K78" i="13"/>
  <c r="K77" i="13"/>
  <c r="K86" i="13" s="1"/>
  <c r="K70" i="13"/>
  <c r="K69" i="13"/>
  <c r="K64" i="13"/>
  <c r="K63" i="13"/>
  <c r="K56" i="13"/>
  <c r="K57" i="13" s="1"/>
  <c r="H53" i="13"/>
  <c r="K52" i="13"/>
  <c r="K51" i="13"/>
  <c r="K50" i="13"/>
  <c r="K49" i="13"/>
  <c r="K48" i="13"/>
  <c r="K47" i="13"/>
  <c r="K46" i="13"/>
  <c r="K45" i="13"/>
  <c r="K44" i="13"/>
  <c r="K37" i="13"/>
  <c r="K36" i="13"/>
  <c r="K35" i="13"/>
  <c r="K31" i="13"/>
  <c r="K30" i="13"/>
  <c r="K29" i="13"/>
  <c r="K28" i="13"/>
  <c r="K24" i="13"/>
  <c r="K23" i="13"/>
  <c r="K22" i="13"/>
  <c r="K21" i="13"/>
  <c r="K20" i="13"/>
  <c r="K19" i="13"/>
  <c r="K18" i="13"/>
  <c r="K17" i="13"/>
  <c r="H14" i="13"/>
  <c r="K13" i="13"/>
  <c r="K12" i="13"/>
  <c r="K11" i="13"/>
  <c r="K10" i="13"/>
  <c r="K9" i="13"/>
  <c r="K8" i="13"/>
  <c r="K7" i="13"/>
  <c r="K6" i="13"/>
  <c r="K5" i="13"/>
  <c r="I44" i="6"/>
  <c r="I42" i="6"/>
  <c r="AF132" i="12"/>
  <c r="AI129" i="12"/>
  <c r="AI128" i="12"/>
  <c r="AI127" i="12"/>
  <c r="AI126" i="12"/>
  <c r="AI125" i="12"/>
  <c r="AI124" i="12"/>
  <c r="AI123" i="12"/>
  <c r="AI122" i="12"/>
  <c r="AI121" i="12"/>
  <c r="AI130" i="12" s="1"/>
  <c r="AF116" i="12"/>
  <c r="AI115" i="12"/>
  <c r="AI114" i="12"/>
  <c r="AI113" i="12"/>
  <c r="AI112" i="12"/>
  <c r="AI111" i="12"/>
  <c r="AI110" i="12"/>
  <c r="AF108" i="12"/>
  <c r="AI107" i="12"/>
  <c r="AI106" i="12"/>
  <c r="AI105" i="12"/>
  <c r="AI104" i="12"/>
  <c r="AI103" i="12"/>
  <c r="AI102" i="12"/>
  <c r="AI101" i="12"/>
  <c r="AI100" i="12"/>
  <c r="AI99" i="12"/>
  <c r="AF95" i="12"/>
  <c r="AI94" i="12"/>
  <c r="AI93" i="12"/>
  <c r="AI92" i="12"/>
  <c r="AI91" i="12"/>
  <c r="AI90" i="12"/>
  <c r="AI89" i="12"/>
  <c r="AI88" i="12"/>
  <c r="AI87" i="12"/>
  <c r="AI86" i="12"/>
  <c r="AF80" i="12"/>
  <c r="AI79" i="12"/>
  <c r="AI80" i="12" s="1"/>
  <c r="AI78" i="12"/>
  <c r="AI74" i="12"/>
  <c r="AI73" i="12"/>
  <c r="AI72" i="12"/>
  <c r="AI71" i="12"/>
  <c r="AI70" i="12"/>
  <c r="AI69" i="12"/>
  <c r="AI68" i="12"/>
  <c r="AI67" i="12"/>
  <c r="AI66" i="12"/>
  <c r="AI65" i="12"/>
  <c r="AI64" i="12"/>
  <c r="AI58" i="12"/>
  <c r="AI57" i="12"/>
  <c r="AI56" i="12"/>
  <c r="AI55" i="12"/>
  <c r="AI54" i="12"/>
  <c r="AI53" i="12"/>
  <c r="AI52" i="12"/>
  <c r="AI51" i="12"/>
  <c r="AI50" i="12"/>
  <c r="AI46" i="12"/>
  <c r="AI45" i="12"/>
  <c r="AI44" i="12"/>
  <c r="AI43" i="12"/>
  <c r="AI42" i="12"/>
  <c r="AI41" i="12"/>
  <c r="AI47" i="12" s="1"/>
  <c r="AI37" i="12"/>
  <c r="AI36" i="12"/>
  <c r="AI35" i="12"/>
  <c r="AI34" i="12"/>
  <c r="AI33" i="12"/>
  <c r="AI32" i="12"/>
  <c r="AI31" i="12"/>
  <c r="AI30" i="12"/>
  <c r="AF27" i="12"/>
  <c r="AI26" i="12"/>
  <c r="AI25" i="12"/>
  <c r="AI24" i="12"/>
  <c r="AI23" i="12"/>
  <c r="AI22" i="12"/>
  <c r="AI21" i="12"/>
  <c r="AI20" i="12"/>
  <c r="AI19" i="12"/>
  <c r="AI18" i="12"/>
  <c r="AF14" i="12"/>
  <c r="AI13" i="12"/>
  <c r="AI12" i="12"/>
  <c r="AI11" i="12"/>
  <c r="AI10" i="12"/>
  <c r="AI9" i="12"/>
  <c r="AI8" i="12"/>
  <c r="AI7" i="12"/>
  <c r="AI6" i="12"/>
  <c r="AI5" i="12"/>
  <c r="Z132" i="12"/>
  <c r="AC129" i="12"/>
  <c r="AC128" i="12"/>
  <c r="AC127" i="12"/>
  <c r="AC126" i="12"/>
  <c r="AC125" i="12"/>
  <c r="AC124" i="12"/>
  <c r="AC123" i="12"/>
  <c r="AC122" i="12"/>
  <c r="AC121" i="12"/>
  <c r="Z116" i="12"/>
  <c r="AC115" i="12"/>
  <c r="AC114" i="12"/>
  <c r="AC113" i="12"/>
  <c r="AC112" i="12"/>
  <c r="AC111" i="12"/>
  <c r="AC110" i="12"/>
  <c r="Z108" i="12"/>
  <c r="AC107" i="12"/>
  <c r="AC106" i="12"/>
  <c r="AC105" i="12"/>
  <c r="AC104" i="12"/>
  <c r="AC103" i="12"/>
  <c r="AC102" i="12"/>
  <c r="AC108" i="12" s="1"/>
  <c r="AC101" i="12"/>
  <c r="AC100" i="12"/>
  <c r="AC99" i="12"/>
  <c r="Z95" i="12"/>
  <c r="AC94" i="12"/>
  <c r="AC93" i="12"/>
  <c r="AC92" i="12"/>
  <c r="AC91" i="12"/>
  <c r="AC90" i="12"/>
  <c r="AC89" i="12"/>
  <c r="AC88" i="12"/>
  <c r="AC95" i="12" s="1"/>
  <c r="AC87" i="12"/>
  <c r="AC86" i="12"/>
  <c r="Z80" i="12"/>
  <c r="AC79" i="12"/>
  <c r="AC78" i="12"/>
  <c r="AC74" i="12"/>
  <c r="AC73" i="12"/>
  <c r="AC72" i="12"/>
  <c r="AC71" i="12"/>
  <c r="AC70" i="12"/>
  <c r="AC69" i="12"/>
  <c r="AC68" i="12"/>
  <c r="AC67" i="12"/>
  <c r="AC66" i="12"/>
  <c r="AC65" i="12"/>
  <c r="AC64" i="12"/>
  <c r="AC58" i="12"/>
  <c r="AC57" i="12"/>
  <c r="AC56" i="12"/>
  <c r="AC55" i="12"/>
  <c r="AC54" i="12"/>
  <c r="AC53" i="12"/>
  <c r="AC52" i="12"/>
  <c r="AC51" i="12"/>
  <c r="AC50" i="12"/>
  <c r="AC46" i="12"/>
  <c r="AC45" i="12"/>
  <c r="AC44" i="12"/>
  <c r="AC43" i="12"/>
  <c r="AC42" i="12"/>
  <c r="AC41" i="12"/>
  <c r="AC47" i="12" s="1"/>
  <c r="AC37" i="12"/>
  <c r="AC36" i="12"/>
  <c r="AC35" i="12"/>
  <c r="AC34" i="12"/>
  <c r="AC33" i="12"/>
  <c r="AC32" i="12"/>
  <c r="AC31" i="12"/>
  <c r="AC30" i="12"/>
  <c r="Z27" i="12"/>
  <c r="AC26" i="12"/>
  <c r="AC25" i="12"/>
  <c r="AC24" i="12"/>
  <c r="AC23" i="12"/>
  <c r="AC22" i="12"/>
  <c r="AC21" i="12"/>
  <c r="AC20" i="12"/>
  <c r="AC19" i="12"/>
  <c r="AC18" i="12"/>
  <c r="Z14" i="12"/>
  <c r="AC13" i="12"/>
  <c r="AC12" i="12"/>
  <c r="AC11" i="12"/>
  <c r="AC10" i="12"/>
  <c r="AC9" i="12"/>
  <c r="AC8" i="12"/>
  <c r="AC7" i="12"/>
  <c r="AC6" i="12"/>
  <c r="AC14" i="12" s="1"/>
  <c r="H39" i="6" s="1"/>
  <c r="AC5" i="12"/>
  <c r="T132" i="12"/>
  <c r="W129" i="12"/>
  <c r="W128" i="12"/>
  <c r="W127" i="12"/>
  <c r="W126" i="12"/>
  <c r="W125" i="12"/>
  <c r="W124" i="12"/>
  <c r="W123" i="12"/>
  <c r="W122" i="12"/>
  <c r="W121" i="12"/>
  <c r="T116" i="12"/>
  <c r="W115" i="12"/>
  <c r="W114" i="12"/>
  <c r="W113" i="12"/>
  <c r="W112" i="12"/>
  <c r="W111" i="12"/>
  <c r="W110" i="12"/>
  <c r="T108" i="12"/>
  <c r="W107" i="12"/>
  <c r="W106" i="12"/>
  <c r="W105" i="12"/>
  <c r="W104" i="12"/>
  <c r="W103" i="12"/>
  <c r="W102" i="12"/>
  <c r="W101" i="12"/>
  <c r="W100" i="12"/>
  <c r="W99" i="12"/>
  <c r="W108" i="12" s="1"/>
  <c r="T95" i="12"/>
  <c r="W94" i="12"/>
  <c r="W93" i="12"/>
  <c r="W92" i="12"/>
  <c r="W91" i="12"/>
  <c r="W90" i="12"/>
  <c r="W89" i="12"/>
  <c r="W88" i="12"/>
  <c r="W87" i="12"/>
  <c r="W86" i="12"/>
  <c r="T80" i="12"/>
  <c r="W79" i="12"/>
  <c r="W80" i="12" s="1"/>
  <c r="G42" i="6" s="1"/>
  <c r="W78" i="12"/>
  <c r="W74" i="12"/>
  <c r="W73" i="12"/>
  <c r="W72" i="12"/>
  <c r="W71" i="12"/>
  <c r="W70" i="12"/>
  <c r="W69" i="12"/>
  <c r="W68" i="12"/>
  <c r="W67" i="12"/>
  <c r="W66" i="12"/>
  <c r="W65" i="12"/>
  <c r="W64" i="12"/>
  <c r="W58" i="12"/>
  <c r="W57" i="12"/>
  <c r="W56" i="12"/>
  <c r="W55" i="12"/>
  <c r="W54" i="12"/>
  <c r="W53" i="12"/>
  <c r="W52" i="12"/>
  <c r="W51" i="12"/>
  <c r="W50" i="12"/>
  <c r="W46" i="12"/>
  <c r="W45" i="12"/>
  <c r="W44" i="12"/>
  <c r="W43" i="12"/>
  <c r="W42" i="12"/>
  <c r="W41" i="12"/>
  <c r="W37" i="12"/>
  <c r="W36" i="12"/>
  <c r="W35" i="12"/>
  <c r="W34" i="12"/>
  <c r="W33" i="12"/>
  <c r="W32" i="12"/>
  <c r="W31" i="12"/>
  <c r="W30" i="12"/>
  <c r="T27" i="12"/>
  <c r="W26" i="12"/>
  <c r="W25" i="12"/>
  <c r="W24" i="12"/>
  <c r="W23" i="12"/>
  <c r="W22" i="12"/>
  <c r="W21" i="12"/>
  <c r="W20" i="12"/>
  <c r="W19" i="12"/>
  <c r="W18" i="12"/>
  <c r="T14" i="12"/>
  <c r="W13" i="12"/>
  <c r="W12" i="12"/>
  <c r="W11" i="12"/>
  <c r="W10" i="12"/>
  <c r="W9" i="12"/>
  <c r="W8" i="12"/>
  <c r="W7" i="12"/>
  <c r="W6" i="12"/>
  <c r="W5" i="12"/>
  <c r="N132" i="12"/>
  <c r="Q129" i="12"/>
  <c r="Q128" i="12"/>
  <c r="Q127" i="12"/>
  <c r="Q126" i="12"/>
  <c r="Q125" i="12"/>
  <c r="Q124" i="12"/>
  <c r="Q123" i="12"/>
  <c r="Q122" i="12"/>
  <c r="Q121" i="12"/>
  <c r="N116" i="12"/>
  <c r="Q115" i="12"/>
  <c r="Q114" i="12"/>
  <c r="Q113" i="12"/>
  <c r="Q112" i="12"/>
  <c r="Q111" i="12"/>
  <c r="Q110" i="12"/>
  <c r="Q116" i="12" s="1"/>
  <c r="N108" i="12"/>
  <c r="Q107" i="12"/>
  <c r="Q106" i="12"/>
  <c r="Q105" i="12"/>
  <c r="Q104" i="12"/>
  <c r="Q103" i="12"/>
  <c r="Q102" i="12"/>
  <c r="Q101" i="12"/>
  <c r="Q108" i="12" s="1"/>
  <c r="Q100" i="12"/>
  <c r="Q99" i="12"/>
  <c r="N95" i="12"/>
  <c r="Q94" i="12"/>
  <c r="Q93" i="12"/>
  <c r="Q92" i="12"/>
  <c r="Q91" i="12"/>
  <c r="Q90" i="12"/>
  <c r="Q89" i="12"/>
  <c r="Q88" i="12"/>
  <c r="Q87" i="12"/>
  <c r="Q95" i="12" s="1"/>
  <c r="Q86" i="12"/>
  <c r="N80" i="12"/>
  <c r="Q79" i="12"/>
  <c r="Q78" i="12"/>
  <c r="Q74" i="12"/>
  <c r="Q73" i="12"/>
  <c r="Q72" i="12"/>
  <c r="Q71" i="12"/>
  <c r="Q70" i="12"/>
  <c r="Q69" i="12"/>
  <c r="Q68" i="12"/>
  <c r="Q67" i="12"/>
  <c r="Q66" i="12"/>
  <c r="Q65" i="12"/>
  <c r="Q64" i="12"/>
  <c r="Q75" i="12" s="1"/>
  <c r="F41" i="6" s="1"/>
  <c r="Q58" i="12"/>
  <c r="Q57" i="12"/>
  <c r="Q56" i="12"/>
  <c r="Q55" i="12"/>
  <c r="Q54" i="12"/>
  <c r="Q53" i="12"/>
  <c r="Q52" i="12"/>
  <c r="Q51" i="12"/>
  <c r="Q50" i="12"/>
  <c r="Q46" i="12"/>
  <c r="Q45" i="12"/>
  <c r="Q44" i="12"/>
  <c r="Q43" i="12"/>
  <c r="Q42" i="12"/>
  <c r="Q41" i="12"/>
  <c r="Q37" i="12"/>
  <c r="Q36" i="12"/>
  <c r="Q35" i="12"/>
  <c r="Q34" i="12"/>
  <c r="Q33" i="12"/>
  <c r="Q32" i="12"/>
  <c r="Q31" i="12"/>
  <c r="Q30" i="12"/>
  <c r="N27" i="12"/>
  <c r="Q26" i="12"/>
  <c r="Q25" i="12"/>
  <c r="Q24" i="12"/>
  <c r="Q23" i="12"/>
  <c r="Q22" i="12"/>
  <c r="Q21" i="12"/>
  <c r="Q20" i="12"/>
  <c r="Q19" i="12"/>
  <c r="Q18" i="12"/>
  <c r="N14" i="12"/>
  <c r="Q13" i="12"/>
  <c r="Q12" i="12"/>
  <c r="Q11" i="12"/>
  <c r="Q10" i="12"/>
  <c r="Q9" i="12"/>
  <c r="Q8" i="12"/>
  <c r="Q7" i="12"/>
  <c r="Q6" i="12"/>
  <c r="Q5" i="12"/>
  <c r="H132" i="12"/>
  <c r="K129" i="12"/>
  <c r="K128" i="12"/>
  <c r="K127" i="12"/>
  <c r="K126" i="12"/>
  <c r="K125" i="12"/>
  <c r="K124" i="12"/>
  <c r="K123" i="12"/>
  <c r="K122" i="12"/>
  <c r="K121" i="12"/>
  <c r="H116" i="12"/>
  <c r="K115" i="12"/>
  <c r="K114" i="12"/>
  <c r="K113" i="12"/>
  <c r="K112" i="12"/>
  <c r="K111" i="12"/>
  <c r="K110" i="12"/>
  <c r="H108" i="12"/>
  <c r="K107" i="12"/>
  <c r="K106" i="12"/>
  <c r="K105" i="12"/>
  <c r="K104" i="12"/>
  <c r="K103" i="12"/>
  <c r="K102" i="12"/>
  <c r="K101" i="12"/>
  <c r="K100" i="12"/>
  <c r="K99" i="12"/>
  <c r="H95" i="12"/>
  <c r="K94" i="12"/>
  <c r="K93" i="12"/>
  <c r="K92" i="12"/>
  <c r="K91" i="12"/>
  <c r="K90" i="12"/>
  <c r="K89" i="12"/>
  <c r="K88" i="12"/>
  <c r="K87" i="12"/>
  <c r="K86" i="12"/>
  <c r="K95" i="12" s="1"/>
  <c r="H80" i="12"/>
  <c r="K79" i="12"/>
  <c r="K80" i="12" s="1"/>
  <c r="E42" i="6" s="1"/>
  <c r="K78" i="12"/>
  <c r="K74" i="12"/>
  <c r="K73" i="12"/>
  <c r="K72" i="12"/>
  <c r="K71" i="12"/>
  <c r="K70" i="12"/>
  <c r="K69" i="12"/>
  <c r="K68" i="12"/>
  <c r="K67" i="12"/>
  <c r="K66" i="12"/>
  <c r="K65" i="12"/>
  <c r="K64" i="12"/>
  <c r="K75" i="12" s="1"/>
  <c r="E41" i="6" s="1"/>
  <c r="K58" i="12"/>
  <c r="K57" i="12"/>
  <c r="K56" i="12"/>
  <c r="K55" i="12"/>
  <c r="K54" i="12"/>
  <c r="K53" i="12"/>
  <c r="K52" i="12"/>
  <c r="K51" i="12"/>
  <c r="K50" i="12"/>
  <c r="K46" i="12"/>
  <c r="K45" i="12"/>
  <c r="K44" i="12"/>
  <c r="K43" i="12"/>
  <c r="K42" i="12"/>
  <c r="K41" i="12"/>
  <c r="K37" i="12"/>
  <c r="K36" i="12"/>
  <c r="K35" i="12"/>
  <c r="K34" i="12"/>
  <c r="K33" i="12"/>
  <c r="K32" i="12"/>
  <c r="K31" i="12"/>
  <c r="K30" i="12"/>
  <c r="H27" i="12"/>
  <c r="K26" i="12"/>
  <c r="K25" i="12"/>
  <c r="K24" i="12"/>
  <c r="K23" i="12"/>
  <c r="K22" i="12"/>
  <c r="K21" i="12"/>
  <c r="K20" i="12"/>
  <c r="K19" i="12"/>
  <c r="K18" i="12"/>
  <c r="H14" i="12"/>
  <c r="K13" i="12"/>
  <c r="K12" i="12"/>
  <c r="K11" i="12"/>
  <c r="K10" i="12"/>
  <c r="K9" i="12"/>
  <c r="K8" i="12"/>
  <c r="K7" i="12"/>
  <c r="K6" i="12"/>
  <c r="K5" i="12"/>
  <c r="G33" i="6"/>
  <c r="AF124" i="11"/>
  <c r="AF122" i="11"/>
  <c r="AI121" i="11"/>
  <c r="AI120" i="11"/>
  <c r="AI119" i="11"/>
  <c r="AI118" i="11"/>
  <c r="AI117" i="11"/>
  <c r="AI116" i="11"/>
  <c r="AI115" i="11"/>
  <c r="AI114" i="11"/>
  <c r="AI113" i="11"/>
  <c r="AF109" i="11"/>
  <c r="AI108" i="11"/>
  <c r="AI107" i="11"/>
  <c r="AI106" i="11"/>
  <c r="AI105" i="11"/>
  <c r="AI104" i="11"/>
  <c r="AI103" i="11"/>
  <c r="AI102" i="11"/>
  <c r="AI101" i="11"/>
  <c r="AI100" i="11"/>
  <c r="AF95" i="11"/>
  <c r="AI94" i="11"/>
  <c r="AI93" i="11"/>
  <c r="AI92" i="11"/>
  <c r="AI91" i="11"/>
  <c r="AI90" i="11"/>
  <c r="AI95" i="11" s="1"/>
  <c r="AI89" i="11"/>
  <c r="AF87" i="11"/>
  <c r="AI86" i="11"/>
  <c r="AI85" i="11"/>
  <c r="AI84" i="11"/>
  <c r="AI83" i="11"/>
  <c r="AI82" i="11"/>
  <c r="AI81" i="11"/>
  <c r="AI80" i="11"/>
  <c r="AI79" i="11"/>
  <c r="AI78" i="11"/>
  <c r="AF74" i="11"/>
  <c r="AI73" i="11"/>
  <c r="AI72" i="11"/>
  <c r="AI71" i="11"/>
  <c r="AI70" i="11"/>
  <c r="AI69" i="11"/>
  <c r="AI68" i="11"/>
  <c r="AI67" i="11"/>
  <c r="AI66" i="11"/>
  <c r="AI65" i="11"/>
  <c r="AI56" i="11"/>
  <c r="AI55" i="11"/>
  <c r="AI54" i="11"/>
  <c r="AI48" i="11"/>
  <c r="AI47" i="11"/>
  <c r="AI46" i="11"/>
  <c r="AI45" i="11"/>
  <c r="AI44" i="11"/>
  <c r="AI43" i="11"/>
  <c r="AI42" i="11"/>
  <c r="AI41" i="11"/>
  <c r="AI40" i="11"/>
  <c r="AI36" i="11"/>
  <c r="AI35" i="11"/>
  <c r="AI34" i="11"/>
  <c r="AI33" i="11"/>
  <c r="AI32" i="11"/>
  <c r="AI31" i="11"/>
  <c r="AI30" i="11"/>
  <c r="AI37" i="11" s="1"/>
  <c r="AF27" i="11"/>
  <c r="AI26" i="11"/>
  <c r="AI25" i="11"/>
  <c r="AI24" i="11"/>
  <c r="AI23" i="11"/>
  <c r="AI22" i="11"/>
  <c r="AI21" i="11"/>
  <c r="AI20" i="11"/>
  <c r="AI19" i="11"/>
  <c r="AI18" i="11"/>
  <c r="AF14" i="11"/>
  <c r="AI13" i="11"/>
  <c r="AI12" i="11"/>
  <c r="AI11" i="11"/>
  <c r="AI10" i="11"/>
  <c r="AI9" i="11"/>
  <c r="AI8" i="11"/>
  <c r="AI7" i="11"/>
  <c r="AI6" i="11"/>
  <c r="AI5" i="11"/>
  <c r="Z124" i="11"/>
  <c r="Z122" i="11"/>
  <c r="AC121" i="11"/>
  <c r="AC120" i="11"/>
  <c r="AC119" i="11"/>
  <c r="AC118" i="11"/>
  <c r="AC117" i="11"/>
  <c r="AC116" i="11"/>
  <c r="AC115" i="11"/>
  <c r="AC114" i="11"/>
  <c r="AC113" i="11"/>
  <c r="Z109" i="11"/>
  <c r="AC108" i="11"/>
  <c r="AC107" i="11"/>
  <c r="AC106" i="11"/>
  <c r="AC105" i="11"/>
  <c r="AC104" i="11"/>
  <c r="AC103" i="11"/>
  <c r="AC102" i="11"/>
  <c r="AC101" i="11"/>
  <c r="AC100" i="11"/>
  <c r="Z95" i="11"/>
  <c r="AC94" i="11"/>
  <c r="AC93" i="11"/>
  <c r="AC92" i="11"/>
  <c r="AC91" i="11"/>
  <c r="AC90" i="11"/>
  <c r="AC89" i="11"/>
  <c r="Z87" i="11"/>
  <c r="AC86" i="11"/>
  <c r="AC85" i="11"/>
  <c r="AC84" i="11"/>
  <c r="AC83" i="11"/>
  <c r="AC82" i="11"/>
  <c r="AC81" i="11"/>
  <c r="AC80" i="11"/>
  <c r="AC79" i="11"/>
  <c r="AC78" i="11"/>
  <c r="Z74" i="11"/>
  <c r="AC73" i="11"/>
  <c r="AC72" i="11"/>
  <c r="AC71" i="11"/>
  <c r="AC70" i="11"/>
  <c r="AC69" i="11"/>
  <c r="AC68" i="11"/>
  <c r="AC67" i="11"/>
  <c r="AC66" i="11"/>
  <c r="AC65" i="11"/>
  <c r="AC74" i="11" s="1"/>
  <c r="AC56" i="11"/>
  <c r="AC55" i="11"/>
  <c r="AC54" i="11"/>
  <c r="AC57" i="11" s="1"/>
  <c r="AC48" i="11"/>
  <c r="AC47" i="11"/>
  <c r="AC46" i="11"/>
  <c r="AC45" i="11"/>
  <c r="AC44" i="11"/>
  <c r="AC43" i="11"/>
  <c r="AC42" i="11"/>
  <c r="AC41" i="11"/>
  <c r="AC40" i="11"/>
  <c r="AC49" i="11" s="1"/>
  <c r="AC36" i="11"/>
  <c r="AC35" i="11"/>
  <c r="AC34" i="11"/>
  <c r="AC33" i="11"/>
  <c r="AC32" i="11"/>
  <c r="AC31" i="11"/>
  <c r="AC30" i="11"/>
  <c r="Z27" i="11"/>
  <c r="AC26" i="11"/>
  <c r="AC25" i="11"/>
  <c r="AC24" i="11"/>
  <c r="AC23" i="11"/>
  <c r="AC22" i="11"/>
  <c r="AC21" i="11"/>
  <c r="AC20" i="11"/>
  <c r="AC19" i="11"/>
  <c r="AC18" i="11"/>
  <c r="Z14" i="11"/>
  <c r="AC13" i="11"/>
  <c r="AC12" i="11"/>
  <c r="AC11" i="11"/>
  <c r="AC10" i="11"/>
  <c r="AC9" i="11"/>
  <c r="AC8" i="11"/>
  <c r="AC7" i="11"/>
  <c r="AC6" i="11"/>
  <c r="AC5" i="11"/>
  <c r="T124" i="11"/>
  <c r="T122" i="11"/>
  <c r="W121" i="11"/>
  <c r="W120" i="11"/>
  <c r="W119" i="11"/>
  <c r="W118" i="11"/>
  <c r="W117" i="11"/>
  <c r="W116" i="11"/>
  <c r="W115" i="11"/>
  <c r="W114" i="11"/>
  <c r="W113" i="11"/>
  <c r="T109" i="11"/>
  <c r="W108" i="11"/>
  <c r="W107" i="11"/>
  <c r="W106" i="11"/>
  <c r="W105" i="11"/>
  <c r="W104" i="11"/>
  <c r="W103" i="11"/>
  <c r="W102" i="11"/>
  <c r="W101" i="11"/>
  <c r="W100" i="11"/>
  <c r="W109" i="11" s="1"/>
  <c r="G36" i="6" s="1"/>
  <c r="T95" i="11"/>
  <c r="W94" i="11"/>
  <c r="W93" i="11"/>
  <c r="W92" i="11"/>
  <c r="W91" i="11"/>
  <c r="W90" i="11"/>
  <c r="W89" i="11"/>
  <c r="T87" i="11"/>
  <c r="W86" i="11"/>
  <c r="W85" i="11"/>
  <c r="W84" i="11"/>
  <c r="W83" i="11"/>
  <c r="W82" i="11"/>
  <c r="W81" i="11"/>
  <c r="W80" i="11"/>
  <c r="W79" i="11"/>
  <c r="W78" i="11"/>
  <c r="T74" i="11"/>
  <c r="W73" i="11"/>
  <c r="W72" i="11"/>
  <c r="W71" i="11"/>
  <c r="W70" i="11"/>
  <c r="W69" i="11"/>
  <c r="W68" i="11"/>
  <c r="W67" i="11"/>
  <c r="W66" i="11"/>
  <c r="W65" i="11"/>
  <c r="W56" i="11"/>
  <c r="W55" i="11"/>
  <c r="W54" i="11"/>
  <c r="W48" i="11"/>
  <c r="W47" i="11"/>
  <c r="W46" i="11"/>
  <c r="W45" i="11"/>
  <c r="W44" i="11"/>
  <c r="W43" i="11"/>
  <c r="W42" i="11"/>
  <c r="W41" i="11"/>
  <c r="W40" i="11"/>
  <c r="W36" i="11"/>
  <c r="W35" i="11"/>
  <c r="W34" i="11"/>
  <c r="W33" i="11"/>
  <c r="W32" i="11"/>
  <c r="W31" i="11"/>
  <c r="W30" i="11"/>
  <c r="T27" i="11"/>
  <c r="W26" i="11"/>
  <c r="W25" i="11"/>
  <c r="W24" i="11"/>
  <c r="W23" i="11"/>
  <c r="W22" i="11"/>
  <c r="W21" i="11"/>
  <c r="W20" i="11"/>
  <c r="W19" i="11"/>
  <c r="W18" i="11"/>
  <c r="T14" i="11"/>
  <c r="W13" i="11"/>
  <c r="W12" i="11"/>
  <c r="W11" i="11"/>
  <c r="W10" i="11"/>
  <c r="W9" i="11"/>
  <c r="W8" i="11"/>
  <c r="W7" i="11"/>
  <c r="W14" i="11" s="1"/>
  <c r="W6" i="11"/>
  <c r="W5" i="11"/>
  <c r="N124" i="11"/>
  <c r="N122" i="11"/>
  <c r="Q121" i="11"/>
  <c r="Q120" i="11"/>
  <c r="Q119" i="11"/>
  <c r="Q118" i="11"/>
  <c r="Q117" i="11"/>
  <c r="Q116" i="11"/>
  <c r="Q115" i="11"/>
  <c r="Q114" i="11"/>
  <c r="Q113" i="11"/>
  <c r="N109" i="11"/>
  <c r="Q108" i="11"/>
  <c r="Q107" i="11"/>
  <c r="Q106" i="11"/>
  <c r="Q105" i="11"/>
  <c r="Q104" i="11"/>
  <c r="Q103" i="11"/>
  <c r="Q102" i="11"/>
  <c r="Q101" i="11"/>
  <c r="Q100" i="11"/>
  <c r="N95" i="11"/>
  <c r="Q94" i="11"/>
  <c r="Q93" i="11"/>
  <c r="Q92" i="11"/>
  <c r="Q91" i="11"/>
  <c r="Q90" i="11"/>
  <c r="Q89" i="11"/>
  <c r="N87" i="11"/>
  <c r="Q86" i="11"/>
  <c r="Q85" i="11"/>
  <c r="Q84" i="11"/>
  <c r="Q83" i="11"/>
  <c r="Q82" i="11"/>
  <c r="Q81" i="11"/>
  <c r="Q80" i="11"/>
  <c r="Q79" i="11"/>
  <c r="Q78" i="11"/>
  <c r="Q87" i="11" s="1"/>
  <c r="N74" i="11"/>
  <c r="Q73" i="11"/>
  <c r="Q72" i="11"/>
  <c r="Q71" i="11"/>
  <c r="Q70" i="11"/>
  <c r="Q69" i="11"/>
  <c r="Q68" i="11"/>
  <c r="Q67" i="11"/>
  <c r="Q66" i="11"/>
  <c r="Q65" i="11"/>
  <c r="Q74" i="11" s="1"/>
  <c r="Q56" i="11"/>
  <c r="Q55" i="11"/>
  <c r="Q54" i="11"/>
  <c r="Q57" i="11" s="1"/>
  <c r="Q48" i="11"/>
  <c r="Q47" i="11"/>
  <c r="Q46" i="11"/>
  <c r="Q45" i="11"/>
  <c r="Q44" i="11"/>
  <c r="Q43" i="11"/>
  <c r="Q42" i="11"/>
  <c r="Q41" i="11"/>
  <c r="Q40" i="11"/>
  <c r="Q36" i="11"/>
  <c r="Q35" i="11"/>
  <c r="Q34" i="11"/>
  <c r="Q33" i="11"/>
  <c r="Q32" i="11"/>
  <c r="Q31" i="11"/>
  <c r="Q30" i="11"/>
  <c r="Q37" i="11" s="1"/>
  <c r="N27" i="11"/>
  <c r="Q26" i="11"/>
  <c r="Q25" i="11"/>
  <c r="Q24" i="11"/>
  <c r="Q23" i="11"/>
  <c r="Q22" i="11"/>
  <c r="Q21" i="11"/>
  <c r="Q20" i="11"/>
  <c r="Q19" i="11"/>
  <c r="Q18" i="11"/>
  <c r="N14" i="11"/>
  <c r="Q13" i="11"/>
  <c r="Q12" i="11"/>
  <c r="Q11" i="11"/>
  <c r="Q10" i="11"/>
  <c r="Q9" i="11"/>
  <c r="Q8" i="11"/>
  <c r="Q7" i="11"/>
  <c r="Q6" i="11"/>
  <c r="Q5" i="11"/>
  <c r="H124" i="11"/>
  <c r="H122" i="11"/>
  <c r="K121" i="11"/>
  <c r="K120" i="11"/>
  <c r="K119" i="11"/>
  <c r="K118" i="11"/>
  <c r="K117" i="11"/>
  <c r="K116" i="11"/>
  <c r="K115" i="11"/>
  <c r="K114" i="11"/>
  <c r="K113" i="11"/>
  <c r="H109" i="11"/>
  <c r="K108" i="11"/>
  <c r="K107" i="11"/>
  <c r="K106" i="11"/>
  <c r="K105" i="11"/>
  <c r="K104" i="11"/>
  <c r="K103" i="11"/>
  <c r="K102" i="11"/>
  <c r="K101" i="11"/>
  <c r="K100" i="11"/>
  <c r="H95" i="11"/>
  <c r="K94" i="11"/>
  <c r="K93" i="11"/>
  <c r="K92" i="11"/>
  <c r="K91" i="11"/>
  <c r="K90" i="11"/>
  <c r="K89" i="11"/>
  <c r="K95" i="11" s="1"/>
  <c r="H87" i="11"/>
  <c r="K86" i="11"/>
  <c r="K85" i="11"/>
  <c r="K84" i="11"/>
  <c r="K83" i="11"/>
  <c r="K82" i="11"/>
  <c r="K81" i="11"/>
  <c r="K80" i="11"/>
  <c r="K79" i="11"/>
  <c r="K78" i="11"/>
  <c r="H74" i="11"/>
  <c r="K73" i="11"/>
  <c r="K72" i="11"/>
  <c r="K71" i="11"/>
  <c r="K70" i="11"/>
  <c r="K69" i="11"/>
  <c r="K68" i="11"/>
  <c r="K67" i="11"/>
  <c r="K66" i="11"/>
  <c r="K65" i="11"/>
  <c r="K74" i="11" s="1"/>
  <c r="K56" i="11"/>
  <c r="K55" i="11"/>
  <c r="K54" i="11"/>
  <c r="K57" i="11" s="1"/>
  <c r="K48" i="11"/>
  <c r="K47" i="11"/>
  <c r="K46" i="11"/>
  <c r="K45" i="11"/>
  <c r="K44" i="11"/>
  <c r="K43" i="11"/>
  <c r="K42" i="11"/>
  <c r="K41" i="11"/>
  <c r="K40" i="11"/>
  <c r="K36" i="11"/>
  <c r="K35" i="11"/>
  <c r="K34" i="11"/>
  <c r="K33" i="11"/>
  <c r="K32" i="11"/>
  <c r="K31" i="11"/>
  <c r="K30" i="11"/>
  <c r="K37" i="11" s="1"/>
  <c r="H27" i="11"/>
  <c r="K26" i="11"/>
  <c r="K25" i="11"/>
  <c r="K24" i="11"/>
  <c r="K23" i="11"/>
  <c r="K22" i="11"/>
  <c r="K21" i="11"/>
  <c r="K20" i="11"/>
  <c r="K19" i="11"/>
  <c r="K18" i="11"/>
  <c r="H14" i="11"/>
  <c r="K13" i="11"/>
  <c r="K12" i="11"/>
  <c r="K11" i="11"/>
  <c r="K10" i="11"/>
  <c r="K9" i="11"/>
  <c r="K8" i="11"/>
  <c r="K7" i="11"/>
  <c r="K6" i="11"/>
  <c r="K14" i="11" s="1"/>
  <c r="E33" i="6" s="1"/>
  <c r="K5" i="11"/>
  <c r="H30" i="6"/>
  <c r="G30" i="6"/>
  <c r="AF122" i="10"/>
  <c r="AI119" i="10"/>
  <c r="AI118" i="10"/>
  <c r="AI117" i="10"/>
  <c r="AI116" i="10"/>
  <c r="AI115" i="10"/>
  <c r="AI114" i="10"/>
  <c r="AI113" i="10"/>
  <c r="AI112" i="10"/>
  <c r="AI111" i="10"/>
  <c r="AI106" i="10"/>
  <c r="AI105" i="10"/>
  <c r="AI107" i="10" s="1"/>
  <c r="I30" i="6" s="1"/>
  <c r="AF100" i="10"/>
  <c r="AI99" i="10"/>
  <c r="AI98" i="10"/>
  <c r="AI97" i="10"/>
  <c r="AI96" i="10"/>
  <c r="AI95" i="10"/>
  <c r="AI94" i="10"/>
  <c r="AF92" i="10"/>
  <c r="AI91" i="10"/>
  <c r="AI90" i="10"/>
  <c r="AI89" i="10"/>
  <c r="AI88" i="10"/>
  <c r="AI87" i="10"/>
  <c r="AI86" i="10"/>
  <c r="AI85" i="10"/>
  <c r="AI84" i="10"/>
  <c r="AI83" i="10"/>
  <c r="AI92" i="10" s="1"/>
  <c r="AF79" i="10"/>
  <c r="AI78" i="10"/>
  <c r="AI77" i="10"/>
  <c r="AI76" i="10"/>
  <c r="AI75" i="10"/>
  <c r="AI74" i="10"/>
  <c r="AI73" i="10"/>
  <c r="AI72" i="10"/>
  <c r="AI71" i="10"/>
  <c r="AI70" i="10"/>
  <c r="AI79" i="10"/>
  <c r="AF64" i="10"/>
  <c r="AI63" i="10"/>
  <c r="AI62" i="10"/>
  <c r="AI61" i="10"/>
  <c r="AI64" i="10" s="1"/>
  <c r="I28" i="6" s="1"/>
  <c r="AI55" i="10"/>
  <c r="AI54" i="10"/>
  <c r="AI53" i="10"/>
  <c r="AI52" i="10"/>
  <c r="AI56" i="10" s="1"/>
  <c r="AI48" i="10"/>
  <c r="AI47" i="10"/>
  <c r="AI46" i="10"/>
  <c r="AI45" i="10"/>
  <c r="AI44" i="10"/>
  <c r="AI43" i="10"/>
  <c r="AI42" i="10"/>
  <c r="AI41" i="10"/>
  <c r="AI49" i="10" s="1"/>
  <c r="AI40" i="10"/>
  <c r="AI36" i="10"/>
  <c r="AI35" i="10"/>
  <c r="AI34" i="10"/>
  <c r="AI33" i="10"/>
  <c r="AI32" i="10"/>
  <c r="AI31" i="10"/>
  <c r="AI30" i="10"/>
  <c r="AI37" i="10" s="1"/>
  <c r="AF27" i="10"/>
  <c r="AI26" i="10"/>
  <c r="AI25" i="10"/>
  <c r="AI24" i="10"/>
  <c r="AI23" i="10"/>
  <c r="AI22" i="10"/>
  <c r="AI21" i="10"/>
  <c r="AI20" i="10"/>
  <c r="AI19" i="10"/>
  <c r="AI18" i="10"/>
  <c r="AI13" i="10"/>
  <c r="AI12" i="10"/>
  <c r="AI11" i="10"/>
  <c r="AI10" i="10"/>
  <c r="AI9" i="10"/>
  <c r="AI8" i="10"/>
  <c r="AI7" i="10"/>
  <c r="AI6" i="10"/>
  <c r="AI5" i="10"/>
  <c r="Z122" i="10"/>
  <c r="AC119" i="10"/>
  <c r="AC118" i="10"/>
  <c r="AC117" i="10"/>
  <c r="AC116" i="10"/>
  <c r="AC115" i="10"/>
  <c r="AC114" i="10"/>
  <c r="AC113" i="10"/>
  <c r="AC112" i="10"/>
  <c r="AC111" i="10"/>
  <c r="AC106" i="10"/>
  <c r="AC105" i="10"/>
  <c r="AC107" i="10" s="1"/>
  <c r="Z100" i="10"/>
  <c r="AC99" i="10"/>
  <c r="AC98" i="10"/>
  <c r="AC97" i="10"/>
  <c r="AC96" i="10"/>
  <c r="AC95" i="10"/>
  <c r="AC94" i="10"/>
  <c r="Z92" i="10"/>
  <c r="AC91" i="10"/>
  <c r="AC90" i="10"/>
  <c r="AC89" i="10"/>
  <c r="AC88" i="10"/>
  <c r="AC87" i="10"/>
  <c r="AC86" i="10"/>
  <c r="AC85" i="10"/>
  <c r="AC84" i="10"/>
  <c r="AC83" i="10"/>
  <c r="AC92" i="10" s="1"/>
  <c r="Z79" i="10"/>
  <c r="AC78" i="10"/>
  <c r="AC77" i="10"/>
  <c r="AC76" i="10"/>
  <c r="AC75" i="10"/>
  <c r="AC74" i="10"/>
  <c r="AC73" i="10"/>
  <c r="AC72" i="10"/>
  <c r="AC71" i="10"/>
  <c r="AC70" i="10"/>
  <c r="AC79" i="10"/>
  <c r="Z64" i="10"/>
  <c r="AC63" i="10"/>
  <c r="AC62" i="10"/>
  <c r="AC61" i="10"/>
  <c r="AC64" i="10" s="1"/>
  <c r="H28" i="6" s="1"/>
  <c r="AC55" i="10"/>
  <c r="AC54" i="10"/>
  <c r="AC53" i="10"/>
  <c r="AC52" i="10"/>
  <c r="AC56" i="10" s="1"/>
  <c r="AC48" i="10"/>
  <c r="AC47" i="10"/>
  <c r="AC46" i="10"/>
  <c r="AC45" i="10"/>
  <c r="AC44" i="10"/>
  <c r="AC43" i="10"/>
  <c r="AC42" i="10"/>
  <c r="AC41" i="10"/>
  <c r="AC49" i="10" s="1"/>
  <c r="AC40" i="10"/>
  <c r="AC36" i="10"/>
  <c r="AC35" i="10"/>
  <c r="AC34" i="10"/>
  <c r="AC33" i="10"/>
  <c r="AC32" i="10"/>
  <c r="AC31" i="10"/>
  <c r="AC30" i="10"/>
  <c r="Z27" i="10"/>
  <c r="AC26" i="10"/>
  <c r="AC25" i="10"/>
  <c r="AC24" i="10"/>
  <c r="AC23" i="10"/>
  <c r="AC22" i="10"/>
  <c r="AC21" i="10"/>
  <c r="AC20" i="10"/>
  <c r="AC19" i="10"/>
  <c r="AC18" i="10"/>
  <c r="AC13" i="10"/>
  <c r="AC12" i="10"/>
  <c r="AC11" i="10"/>
  <c r="AC10" i="10"/>
  <c r="AC9" i="10"/>
  <c r="AC8" i="10"/>
  <c r="AC7" i="10"/>
  <c r="AC6" i="10"/>
  <c r="AC5" i="10"/>
  <c r="T122" i="10"/>
  <c r="W119" i="10"/>
  <c r="W118" i="10"/>
  <c r="W117" i="10"/>
  <c r="W116" i="10"/>
  <c r="W115" i="10"/>
  <c r="W114" i="10"/>
  <c r="W113" i="10"/>
  <c r="W112" i="10"/>
  <c r="W111" i="10"/>
  <c r="W106" i="10"/>
  <c r="W105" i="10"/>
  <c r="W107" i="10" s="1"/>
  <c r="T100" i="10"/>
  <c r="W99" i="10"/>
  <c r="W98" i="10"/>
  <c r="W97" i="10"/>
  <c r="W96" i="10"/>
  <c r="W95" i="10"/>
  <c r="W94" i="10"/>
  <c r="T92" i="10"/>
  <c r="W91" i="10"/>
  <c r="W90" i="10"/>
  <c r="W89" i="10"/>
  <c r="W88" i="10"/>
  <c r="W87" i="10"/>
  <c r="W86" i="10"/>
  <c r="W85" i="10"/>
  <c r="W84" i="10"/>
  <c r="W83" i="10"/>
  <c r="W92" i="10" s="1"/>
  <c r="T79" i="10"/>
  <c r="W78" i="10"/>
  <c r="W77" i="10"/>
  <c r="W76" i="10"/>
  <c r="W75" i="10"/>
  <c r="W74" i="10"/>
  <c r="W73" i="10"/>
  <c r="W72" i="10"/>
  <c r="W71" i="10"/>
  <c r="W70" i="10"/>
  <c r="W79" i="10" s="1"/>
  <c r="T64" i="10"/>
  <c r="W63" i="10"/>
  <c r="W62" i="10"/>
  <c r="W61" i="10"/>
  <c r="W55" i="10"/>
  <c r="W54" i="10"/>
  <c r="W53" i="10"/>
  <c r="W52" i="10"/>
  <c r="W48" i="10"/>
  <c r="W47" i="10"/>
  <c r="W46" i="10"/>
  <c r="W45" i="10"/>
  <c r="W44" i="10"/>
  <c r="W43" i="10"/>
  <c r="W42" i="10"/>
  <c r="W41" i="10"/>
  <c r="W40" i="10"/>
  <c r="W36" i="10"/>
  <c r="W35" i="10"/>
  <c r="W34" i="10"/>
  <c r="W33" i="10"/>
  <c r="W32" i="10"/>
  <c r="W31" i="10"/>
  <c r="W30" i="10"/>
  <c r="T27" i="10"/>
  <c r="W26" i="10"/>
  <c r="W25" i="10"/>
  <c r="W24" i="10"/>
  <c r="W23" i="10"/>
  <c r="W22" i="10"/>
  <c r="W21" i="10"/>
  <c r="W20" i="10"/>
  <c r="W19" i="10"/>
  <c r="W18" i="10"/>
  <c r="W13" i="10"/>
  <c r="W12" i="10"/>
  <c r="W11" i="10"/>
  <c r="W10" i="10"/>
  <c r="W9" i="10"/>
  <c r="W8" i="10"/>
  <c r="W7" i="10"/>
  <c r="W6" i="10"/>
  <c r="W5" i="10"/>
  <c r="N122" i="10"/>
  <c r="Q119" i="10"/>
  <c r="Q118" i="10"/>
  <c r="Q117" i="10"/>
  <c r="Q116" i="10"/>
  <c r="Q115" i="10"/>
  <c r="Q114" i="10"/>
  <c r="Q113" i="10"/>
  <c r="Q112" i="10"/>
  <c r="Q111" i="10"/>
  <c r="Q106" i="10"/>
  <c r="Q105" i="10"/>
  <c r="N100" i="10"/>
  <c r="Q99" i="10"/>
  <c r="Q98" i="10"/>
  <c r="Q97" i="10"/>
  <c r="Q96" i="10"/>
  <c r="Q95" i="10"/>
  <c r="Q94" i="10"/>
  <c r="N92" i="10"/>
  <c r="Q91" i="10"/>
  <c r="Q90" i="10"/>
  <c r="Q89" i="10"/>
  <c r="Q88" i="10"/>
  <c r="Q87" i="10"/>
  <c r="Q86" i="10"/>
  <c r="Q85" i="10"/>
  <c r="Q84" i="10"/>
  <c r="Q83" i="10"/>
  <c r="N79" i="10"/>
  <c r="Q78" i="10"/>
  <c r="Q77" i="10"/>
  <c r="Q76" i="10"/>
  <c r="Q75" i="10"/>
  <c r="Q74" i="10"/>
  <c r="Q73" i="10"/>
  <c r="Q72" i="10"/>
  <c r="Q71" i="10"/>
  <c r="Q70" i="10"/>
  <c r="Q79" i="10"/>
  <c r="N64" i="10"/>
  <c r="Q63" i="10"/>
  <c r="Q62" i="10"/>
  <c r="Q61" i="10"/>
  <c r="Q64" i="10" s="1"/>
  <c r="F28" i="6" s="1"/>
  <c r="Q55" i="10"/>
  <c r="Q54" i="10"/>
  <c r="Q53" i="10"/>
  <c r="Q52" i="10"/>
  <c r="Q56" i="10" s="1"/>
  <c r="Q48" i="10"/>
  <c r="Q47" i="10"/>
  <c r="Q46" i="10"/>
  <c r="Q45" i="10"/>
  <c r="Q44" i="10"/>
  <c r="Q43" i="10"/>
  <c r="Q42" i="10"/>
  <c r="Q41" i="10"/>
  <c r="Q49" i="10" s="1"/>
  <c r="Q40" i="10"/>
  <c r="Q36" i="10"/>
  <c r="Q35" i="10"/>
  <c r="Q34" i="10"/>
  <c r="Q33" i="10"/>
  <c r="Q32" i="10"/>
  <c r="Q31" i="10"/>
  <c r="Q30" i="10"/>
  <c r="N27" i="10"/>
  <c r="Q26" i="10"/>
  <c r="Q25" i="10"/>
  <c r="Q24" i="10"/>
  <c r="Q23" i="10"/>
  <c r="Q22" i="10"/>
  <c r="Q21" i="10"/>
  <c r="Q20" i="10"/>
  <c r="Q19" i="10"/>
  <c r="Q18" i="10"/>
  <c r="Q13" i="10"/>
  <c r="Q12" i="10"/>
  <c r="Q11" i="10"/>
  <c r="Q10" i="10"/>
  <c r="Q9" i="10"/>
  <c r="Q8" i="10"/>
  <c r="Q7" i="10"/>
  <c r="Q6" i="10"/>
  <c r="Q5" i="10"/>
  <c r="H122" i="10"/>
  <c r="K119" i="10"/>
  <c r="K118" i="10"/>
  <c r="K117" i="10"/>
  <c r="K116" i="10"/>
  <c r="K115" i="10"/>
  <c r="K114" i="10"/>
  <c r="K113" i="10"/>
  <c r="K112" i="10"/>
  <c r="K111" i="10"/>
  <c r="K106" i="10"/>
  <c r="K105" i="10"/>
  <c r="K107" i="10" s="1"/>
  <c r="E30" i="6" s="1"/>
  <c r="H100" i="10"/>
  <c r="K99" i="10"/>
  <c r="K98" i="10"/>
  <c r="K97" i="10"/>
  <c r="K96" i="10"/>
  <c r="K95" i="10"/>
  <c r="K94" i="10"/>
  <c r="H92" i="10"/>
  <c r="K91" i="10"/>
  <c r="K90" i="10"/>
  <c r="K89" i="10"/>
  <c r="K88" i="10"/>
  <c r="K87" i="10"/>
  <c r="K86" i="10"/>
  <c r="K85" i="10"/>
  <c r="K84" i="10"/>
  <c r="K83" i="10"/>
  <c r="K92" i="10" s="1"/>
  <c r="H79" i="10"/>
  <c r="K78" i="10"/>
  <c r="K77" i="10"/>
  <c r="K76" i="10"/>
  <c r="K75" i="10"/>
  <c r="K74" i="10"/>
  <c r="K73" i="10"/>
  <c r="K72" i="10"/>
  <c r="K71" i="10"/>
  <c r="K70" i="10"/>
  <c r="K79" i="10"/>
  <c r="H64" i="10"/>
  <c r="K63" i="10"/>
  <c r="K62" i="10"/>
  <c r="K61" i="10"/>
  <c r="K64" i="10" s="1"/>
  <c r="E28" i="6" s="1"/>
  <c r="K55" i="10"/>
  <c r="K54" i="10"/>
  <c r="K53" i="10"/>
  <c r="K52" i="10"/>
  <c r="K56" i="10" s="1"/>
  <c r="K48" i="10"/>
  <c r="K47" i="10"/>
  <c r="K46" i="10"/>
  <c r="K45" i="10"/>
  <c r="K44" i="10"/>
  <c r="K43" i="10"/>
  <c r="K42" i="10"/>
  <c r="K41" i="10"/>
  <c r="K49" i="10" s="1"/>
  <c r="K40" i="10"/>
  <c r="K36" i="10"/>
  <c r="K35" i="10"/>
  <c r="K34" i="10"/>
  <c r="K33" i="10"/>
  <c r="K32" i="10"/>
  <c r="K31" i="10"/>
  <c r="K30" i="10"/>
  <c r="H27" i="10"/>
  <c r="K26" i="10"/>
  <c r="K25" i="10"/>
  <c r="K24" i="10"/>
  <c r="K23" i="10"/>
  <c r="K22" i="10"/>
  <c r="K21" i="10"/>
  <c r="K20" i="10"/>
  <c r="K19" i="10"/>
  <c r="K18" i="10"/>
  <c r="K13" i="10"/>
  <c r="K12" i="10"/>
  <c r="K11" i="10"/>
  <c r="K10" i="10"/>
  <c r="K9" i="10"/>
  <c r="K8" i="10"/>
  <c r="K7" i="10"/>
  <c r="K6" i="10"/>
  <c r="K5" i="10"/>
  <c r="I24" i="6"/>
  <c r="I23" i="6"/>
  <c r="I22" i="6"/>
  <c r="I21" i="6"/>
  <c r="H24" i="6"/>
  <c r="H23" i="6"/>
  <c r="H22" i="6"/>
  <c r="H21" i="6"/>
  <c r="G24" i="6"/>
  <c r="G23" i="6"/>
  <c r="G22" i="6"/>
  <c r="G21" i="6"/>
  <c r="F24" i="6"/>
  <c r="F23" i="6"/>
  <c r="F22" i="6"/>
  <c r="F21" i="6"/>
  <c r="E24" i="6"/>
  <c r="E23" i="6"/>
  <c r="E22" i="6"/>
  <c r="E21" i="6"/>
  <c r="AF91" i="9"/>
  <c r="Z91" i="9"/>
  <c r="H20" i="6"/>
  <c r="T91" i="9"/>
  <c r="G20" i="6"/>
  <c r="N91" i="9"/>
  <c r="H91" i="9"/>
  <c r="E20" i="6"/>
  <c r="AF131" i="8"/>
  <c r="AI128" i="8"/>
  <c r="AI127" i="8"/>
  <c r="AI126" i="8"/>
  <c r="AI125" i="8"/>
  <c r="AI124" i="8"/>
  <c r="AI123" i="8"/>
  <c r="AI122" i="8"/>
  <c r="AI121" i="8"/>
  <c r="AI120" i="8"/>
  <c r="AI114" i="8"/>
  <c r="AI113" i="8"/>
  <c r="AI112" i="8"/>
  <c r="AI111" i="8"/>
  <c r="AI110" i="8"/>
  <c r="AI109" i="8"/>
  <c r="AI115" i="8" s="1"/>
  <c r="AI106" i="8"/>
  <c r="AI105" i="8"/>
  <c r="AI104" i="8"/>
  <c r="AI103" i="8"/>
  <c r="AI102" i="8"/>
  <c r="AI101" i="8"/>
  <c r="AI100" i="8"/>
  <c r="AI99" i="8"/>
  <c r="AI98" i="8"/>
  <c r="AI97" i="8"/>
  <c r="AI94" i="8"/>
  <c r="AI93" i="8"/>
  <c r="AI92" i="8"/>
  <c r="AI91" i="8"/>
  <c r="AI90" i="8"/>
  <c r="AI89" i="8"/>
  <c r="AI88" i="8"/>
  <c r="AI87" i="8"/>
  <c r="AI85" i="8"/>
  <c r="AI80" i="8"/>
  <c r="AI79" i="8"/>
  <c r="AI75" i="8"/>
  <c r="AI74" i="8"/>
  <c r="AI73" i="8"/>
  <c r="AI72" i="8"/>
  <c r="AI71" i="8"/>
  <c r="AI70" i="8"/>
  <c r="AI69" i="8"/>
  <c r="AI68" i="8"/>
  <c r="AI67" i="8"/>
  <c r="AI66" i="8"/>
  <c r="AI65" i="8"/>
  <c r="AI59" i="8"/>
  <c r="AI58" i="8"/>
  <c r="AI57" i="8"/>
  <c r="AI56" i="8"/>
  <c r="AI55" i="8"/>
  <c r="AI54" i="8"/>
  <c r="AI50" i="8"/>
  <c r="AI49" i="8"/>
  <c r="AI48" i="8"/>
  <c r="AI47" i="8"/>
  <c r="AI46" i="8"/>
  <c r="AI45" i="8"/>
  <c r="AI44" i="8"/>
  <c r="AI43" i="8"/>
  <c r="AI42" i="8"/>
  <c r="AI38" i="8"/>
  <c r="AI37" i="8"/>
  <c r="AI36" i="8"/>
  <c r="AI35" i="8"/>
  <c r="AI34" i="8"/>
  <c r="AI33" i="8"/>
  <c r="AI32" i="8"/>
  <c r="AI31" i="8"/>
  <c r="AI30" i="8"/>
  <c r="AI26" i="8"/>
  <c r="AI25" i="8"/>
  <c r="AI24" i="8"/>
  <c r="AI23" i="8"/>
  <c r="AI22" i="8"/>
  <c r="AI21" i="8"/>
  <c r="AI20" i="8"/>
  <c r="AI19" i="8"/>
  <c r="AI18" i="8"/>
  <c r="AI13" i="8"/>
  <c r="AI12" i="8"/>
  <c r="AI11" i="8"/>
  <c r="AI10" i="8"/>
  <c r="AI9" i="8"/>
  <c r="AI8" i="8"/>
  <c r="AI7" i="8"/>
  <c r="AI6" i="8"/>
  <c r="AI5" i="8"/>
  <c r="Z131" i="8"/>
  <c r="AC128" i="8"/>
  <c r="AC127" i="8"/>
  <c r="AC126" i="8"/>
  <c r="AC125" i="8"/>
  <c r="AC124" i="8"/>
  <c r="AC123" i="8"/>
  <c r="AC122" i="8"/>
  <c r="AC121" i="8"/>
  <c r="AC120" i="8"/>
  <c r="AC114" i="8"/>
  <c r="AC113" i="8"/>
  <c r="AC112" i="8"/>
  <c r="AC111" i="8"/>
  <c r="AC110" i="8"/>
  <c r="AC109" i="8"/>
  <c r="AC106" i="8"/>
  <c r="AC105" i="8"/>
  <c r="AC104" i="8"/>
  <c r="AC103" i="8"/>
  <c r="AC102" i="8"/>
  <c r="AC101" i="8"/>
  <c r="AC100" i="8"/>
  <c r="AC99" i="8"/>
  <c r="AC98" i="8"/>
  <c r="AC97" i="8"/>
  <c r="AC94" i="8"/>
  <c r="AC93" i="8"/>
  <c r="AC92" i="8"/>
  <c r="AC91" i="8"/>
  <c r="AC90" i="8"/>
  <c r="AC89" i="8"/>
  <c r="AC88" i="8"/>
  <c r="AC87" i="8"/>
  <c r="AC85" i="8"/>
  <c r="AC80" i="8"/>
  <c r="AC79" i="8"/>
  <c r="AC75" i="8"/>
  <c r="AC74" i="8"/>
  <c r="AC73" i="8"/>
  <c r="AC72" i="8"/>
  <c r="AC71" i="8"/>
  <c r="AC70" i="8"/>
  <c r="AC69" i="8"/>
  <c r="AC68" i="8"/>
  <c r="AC67" i="8"/>
  <c r="AC66" i="8"/>
  <c r="AC65" i="8"/>
  <c r="AC59" i="8"/>
  <c r="AC58" i="8"/>
  <c r="AC57" i="8"/>
  <c r="AC56" i="8"/>
  <c r="AC55" i="8"/>
  <c r="AC54" i="8"/>
  <c r="AC50" i="8"/>
  <c r="AC49" i="8"/>
  <c r="AC48" i="8"/>
  <c r="AC47" i="8"/>
  <c r="AC46" i="8"/>
  <c r="AC45" i="8"/>
  <c r="AC44" i="8"/>
  <c r="AC43" i="8"/>
  <c r="AC42" i="8"/>
  <c r="AC38" i="8"/>
  <c r="AC37" i="8"/>
  <c r="AC36" i="8"/>
  <c r="AC35" i="8"/>
  <c r="AC34" i="8"/>
  <c r="AC33" i="8"/>
  <c r="AC32" i="8"/>
  <c r="AC31" i="8"/>
  <c r="AC30" i="8"/>
  <c r="AC26" i="8"/>
  <c r="AC25" i="8"/>
  <c r="AC24" i="8"/>
  <c r="AC23" i="8"/>
  <c r="AC22" i="8"/>
  <c r="AC21" i="8"/>
  <c r="AC20" i="8"/>
  <c r="AC19" i="8"/>
  <c r="AC18" i="8"/>
  <c r="AC13" i="8"/>
  <c r="AC12" i="8"/>
  <c r="AC11" i="8"/>
  <c r="AC10" i="8"/>
  <c r="AC9" i="8"/>
  <c r="AC8" i="8"/>
  <c r="AC7" i="8"/>
  <c r="AC6" i="8"/>
  <c r="AC5" i="8"/>
  <c r="T131" i="8"/>
  <c r="W128" i="8"/>
  <c r="W127" i="8"/>
  <c r="W126" i="8"/>
  <c r="W125" i="8"/>
  <c r="W124" i="8"/>
  <c r="W123" i="8"/>
  <c r="W122" i="8"/>
  <c r="W121" i="8"/>
  <c r="W120" i="8"/>
  <c r="W114" i="8"/>
  <c r="W113" i="8"/>
  <c r="W112" i="8"/>
  <c r="W111" i="8"/>
  <c r="W110" i="8"/>
  <c r="W109" i="8"/>
  <c r="W106" i="8"/>
  <c r="W105" i="8"/>
  <c r="W104" i="8"/>
  <c r="W103" i="8"/>
  <c r="W102" i="8"/>
  <c r="W101" i="8"/>
  <c r="W100" i="8"/>
  <c r="W99" i="8"/>
  <c r="W98" i="8"/>
  <c r="W97" i="8"/>
  <c r="W94" i="8"/>
  <c r="W93" i="8"/>
  <c r="W92" i="8"/>
  <c r="W91" i="8"/>
  <c r="W90" i="8"/>
  <c r="W89" i="8"/>
  <c r="W88" i="8"/>
  <c r="W87" i="8"/>
  <c r="W85" i="8"/>
  <c r="W80" i="8"/>
  <c r="W79" i="8"/>
  <c r="W75" i="8"/>
  <c r="W74" i="8"/>
  <c r="W73" i="8"/>
  <c r="W72" i="8"/>
  <c r="W71" i="8"/>
  <c r="W70" i="8"/>
  <c r="W69" i="8"/>
  <c r="W68" i="8"/>
  <c r="W67" i="8"/>
  <c r="W66" i="8"/>
  <c r="W65" i="8"/>
  <c r="W59" i="8"/>
  <c r="W58" i="8"/>
  <c r="W57" i="8"/>
  <c r="W56" i="8"/>
  <c r="W55" i="8"/>
  <c r="W54" i="8"/>
  <c r="W50" i="8"/>
  <c r="W49" i="8"/>
  <c r="W48" i="8"/>
  <c r="W47" i="8"/>
  <c r="W46" i="8"/>
  <c r="W45" i="8"/>
  <c r="W44" i="8"/>
  <c r="W43" i="8"/>
  <c r="W42" i="8"/>
  <c r="W38" i="8"/>
  <c r="W37" i="8"/>
  <c r="W36" i="8"/>
  <c r="W35" i="8"/>
  <c r="W34" i="8"/>
  <c r="W33" i="8"/>
  <c r="W32" i="8"/>
  <c r="W31" i="8"/>
  <c r="W30" i="8"/>
  <c r="W26" i="8"/>
  <c r="W25" i="8"/>
  <c r="W24" i="8"/>
  <c r="W23" i="8"/>
  <c r="W22" i="8"/>
  <c r="W21" i="8"/>
  <c r="W20" i="8"/>
  <c r="W19" i="8"/>
  <c r="W18" i="8"/>
  <c r="W13" i="8"/>
  <c r="W12" i="8"/>
  <c r="W11" i="8"/>
  <c r="W10" i="8"/>
  <c r="W9" i="8"/>
  <c r="W8" i="8"/>
  <c r="W7" i="8"/>
  <c r="W6" i="8"/>
  <c r="W5" i="8"/>
  <c r="N131" i="8"/>
  <c r="Q128" i="8"/>
  <c r="Q127" i="8"/>
  <c r="Q126" i="8"/>
  <c r="Q125" i="8"/>
  <c r="Q124" i="8"/>
  <c r="Q123" i="8"/>
  <c r="Q122" i="8"/>
  <c r="Q121" i="8"/>
  <c r="Q120" i="8"/>
  <c r="Q114" i="8"/>
  <c r="Q113" i="8"/>
  <c r="Q112" i="8"/>
  <c r="Q111" i="8"/>
  <c r="Q110" i="8"/>
  <c r="Q109" i="8"/>
  <c r="Q106" i="8"/>
  <c r="Q105" i="8"/>
  <c r="Q104" i="8"/>
  <c r="Q103" i="8"/>
  <c r="Q102" i="8"/>
  <c r="Q101" i="8"/>
  <c r="Q100" i="8"/>
  <c r="Q99" i="8"/>
  <c r="Q98" i="8"/>
  <c r="Q97" i="8"/>
  <c r="Q94" i="8"/>
  <c r="Q93" i="8"/>
  <c r="Q92" i="8"/>
  <c r="Q91" i="8"/>
  <c r="Q90" i="8"/>
  <c r="Q89" i="8"/>
  <c r="Q88" i="8"/>
  <c r="Q87" i="8"/>
  <c r="Q85" i="8"/>
  <c r="Q80" i="8"/>
  <c r="Q79" i="8"/>
  <c r="Q75" i="8"/>
  <c r="Q74" i="8"/>
  <c r="Q73" i="8"/>
  <c r="Q72" i="8"/>
  <c r="Q71" i="8"/>
  <c r="Q70" i="8"/>
  <c r="Q69" i="8"/>
  <c r="Q68" i="8"/>
  <c r="Q67" i="8"/>
  <c r="Q66" i="8"/>
  <c r="Q65" i="8"/>
  <c r="Q59" i="8"/>
  <c r="Q58" i="8"/>
  <c r="Q57" i="8"/>
  <c r="Q56" i="8"/>
  <c r="Q55" i="8"/>
  <c r="Q54" i="8"/>
  <c r="Q50" i="8"/>
  <c r="Q49" i="8"/>
  <c r="Q48" i="8"/>
  <c r="Q47" i="8"/>
  <c r="Q46" i="8"/>
  <c r="Q45" i="8"/>
  <c r="Q44" i="8"/>
  <c r="Q43" i="8"/>
  <c r="Q42" i="8"/>
  <c r="Q38" i="8"/>
  <c r="Q37" i="8"/>
  <c r="Q36" i="8"/>
  <c r="Q35" i="8"/>
  <c r="Q34" i="8"/>
  <c r="Q33" i="8"/>
  <c r="Q32" i="8"/>
  <c r="Q31" i="8"/>
  <c r="Q30" i="8"/>
  <c r="Q26" i="8"/>
  <c r="Q25" i="8"/>
  <c r="Q24" i="8"/>
  <c r="Q23" i="8"/>
  <c r="Q22" i="8"/>
  <c r="Q21" i="8"/>
  <c r="Q20" i="8"/>
  <c r="Q19" i="8"/>
  <c r="Q18" i="8"/>
  <c r="Q13" i="8"/>
  <c r="Q12" i="8"/>
  <c r="Q11" i="8"/>
  <c r="Q10" i="8"/>
  <c r="Q9" i="8"/>
  <c r="Q8" i="8"/>
  <c r="Q7" i="8"/>
  <c r="Q6" i="8"/>
  <c r="Q5" i="8"/>
  <c r="H131" i="8"/>
  <c r="K128" i="8"/>
  <c r="K127" i="8"/>
  <c r="K126" i="8"/>
  <c r="K125" i="8"/>
  <c r="K124" i="8"/>
  <c r="K123" i="8"/>
  <c r="K122" i="8"/>
  <c r="K121" i="8"/>
  <c r="K120" i="8"/>
  <c r="K114" i="8"/>
  <c r="K113" i="8"/>
  <c r="K112" i="8"/>
  <c r="K111" i="8"/>
  <c r="K110" i="8"/>
  <c r="K109" i="8"/>
  <c r="K106" i="8"/>
  <c r="K105" i="8"/>
  <c r="K104" i="8"/>
  <c r="K103" i="8"/>
  <c r="K102" i="8"/>
  <c r="K101" i="8"/>
  <c r="K100" i="8"/>
  <c r="K99" i="8"/>
  <c r="K98" i="8"/>
  <c r="K97" i="8"/>
  <c r="K94" i="8"/>
  <c r="K93" i="8"/>
  <c r="K92" i="8"/>
  <c r="K91" i="8"/>
  <c r="K90" i="8"/>
  <c r="K89" i="8"/>
  <c r="K88" i="8"/>
  <c r="K87" i="8"/>
  <c r="K85" i="8"/>
  <c r="K95" i="8" s="1"/>
  <c r="K80" i="8"/>
  <c r="K79" i="8"/>
  <c r="K75" i="8"/>
  <c r="K74" i="8"/>
  <c r="K73" i="8"/>
  <c r="K72" i="8"/>
  <c r="K71" i="8"/>
  <c r="K70" i="8"/>
  <c r="K69" i="8"/>
  <c r="K68" i="8"/>
  <c r="K67" i="8"/>
  <c r="K66" i="8"/>
  <c r="K76" i="8" s="1"/>
  <c r="E15" i="6" s="1"/>
  <c r="K65" i="8"/>
  <c r="K59" i="8"/>
  <c r="K58" i="8"/>
  <c r="K57" i="8"/>
  <c r="K56" i="8"/>
  <c r="K55" i="8"/>
  <c r="K54" i="8"/>
  <c r="K50" i="8"/>
  <c r="K49" i="8"/>
  <c r="K48" i="8"/>
  <c r="K47" i="8"/>
  <c r="K46" i="8"/>
  <c r="K45" i="8"/>
  <c r="K44" i="8"/>
  <c r="K43" i="8"/>
  <c r="K42" i="8"/>
  <c r="K38" i="8"/>
  <c r="K37" i="8"/>
  <c r="K36" i="8"/>
  <c r="K35" i="8"/>
  <c r="K34" i="8"/>
  <c r="K33" i="8"/>
  <c r="K32" i="8"/>
  <c r="K31" i="8"/>
  <c r="K39" i="8" s="1"/>
  <c r="K30" i="8"/>
  <c r="K26" i="8"/>
  <c r="K25" i="8"/>
  <c r="K24" i="8"/>
  <c r="K23" i="8"/>
  <c r="K22" i="8"/>
  <c r="K21" i="8"/>
  <c r="K20" i="8"/>
  <c r="K19" i="8"/>
  <c r="K18" i="8"/>
  <c r="K13" i="8"/>
  <c r="K12" i="8"/>
  <c r="K11" i="8"/>
  <c r="K10" i="8"/>
  <c r="K9" i="8"/>
  <c r="K8" i="8"/>
  <c r="K7" i="8"/>
  <c r="K6" i="8"/>
  <c r="K5" i="8"/>
  <c r="AF39" i="7"/>
  <c r="AF37" i="7"/>
  <c r="AI35" i="7"/>
  <c r="AI34" i="7"/>
  <c r="AI33" i="7"/>
  <c r="AI32" i="7"/>
  <c r="AI31" i="7"/>
  <c r="AI30" i="7"/>
  <c r="AF26" i="7"/>
  <c r="AI25" i="7"/>
  <c r="AI24" i="7"/>
  <c r="AI23" i="7"/>
  <c r="AI22" i="7"/>
  <c r="AI21" i="7"/>
  <c r="AI20" i="7"/>
  <c r="AI19" i="7"/>
  <c r="AF15" i="7"/>
  <c r="AI14" i="7"/>
  <c r="AI13" i="7"/>
  <c r="AI12" i="7"/>
  <c r="AF8" i="7"/>
  <c r="AI7" i="7"/>
  <c r="AI6" i="7"/>
  <c r="AI5" i="7"/>
  <c r="Z39" i="7"/>
  <c r="Z37" i="7"/>
  <c r="AC35" i="7"/>
  <c r="AC34" i="7"/>
  <c r="AC33" i="7"/>
  <c r="AC32" i="7"/>
  <c r="AC31" i="7"/>
  <c r="AC30" i="7"/>
  <c r="Z26" i="7"/>
  <c r="AC25" i="7"/>
  <c r="AC24" i="7"/>
  <c r="AC23" i="7"/>
  <c r="AC22" i="7"/>
  <c r="AC21" i="7"/>
  <c r="AC20" i="7"/>
  <c r="AC19" i="7"/>
  <c r="Z15" i="7"/>
  <c r="AC14" i="7"/>
  <c r="AC13" i="7"/>
  <c r="AC12" i="7"/>
  <c r="Z8" i="7"/>
  <c r="AC7" i="7"/>
  <c r="AC6" i="7"/>
  <c r="AC5" i="7"/>
  <c r="T39" i="7"/>
  <c r="T37" i="7"/>
  <c r="W35" i="7"/>
  <c r="W34" i="7"/>
  <c r="W33" i="7"/>
  <c r="W32" i="7"/>
  <c r="W31" i="7"/>
  <c r="W30" i="7"/>
  <c r="T26" i="7"/>
  <c r="W25" i="7"/>
  <c r="W24" i="7"/>
  <c r="W23" i="7"/>
  <c r="W22" i="7"/>
  <c r="W21" i="7"/>
  <c r="W20" i="7"/>
  <c r="W19" i="7"/>
  <c r="T15" i="7"/>
  <c r="W14" i="7"/>
  <c r="W13" i="7"/>
  <c r="W12" i="7"/>
  <c r="T8" i="7"/>
  <c r="W7" i="7"/>
  <c r="W6" i="7"/>
  <c r="W5" i="7"/>
  <c r="N39" i="7"/>
  <c r="N37" i="7"/>
  <c r="Q35" i="7"/>
  <c r="Q34" i="7"/>
  <c r="Q33" i="7"/>
  <c r="Q32" i="7"/>
  <c r="Q31" i="7"/>
  <c r="Q30" i="7"/>
  <c r="N26" i="7"/>
  <c r="Q25" i="7"/>
  <c r="Q24" i="7"/>
  <c r="Q23" i="7"/>
  <c r="Q22" i="7"/>
  <c r="Q21" i="7"/>
  <c r="Q20" i="7"/>
  <c r="Q19" i="7"/>
  <c r="N15" i="7"/>
  <c r="Q14" i="7"/>
  <c r="Q13" i="7"/>
  <c r="Q12" i="7"/>
  <c r="N8" i="7"/>
  <c r="Q7" i="7"/>
  <c r="Q6" i="7"/>
  <c r="Q5" i="7"/>
  <c r="H39" i="7"/>
  <c r="H37" i="7"/>
  <c r="K35" i="7"/>
  <c r="K34" i="7"/>
  <c r="K33" i="7"/>
  <c r="K32" i="7"/>
  <c r="K31" i="7"/>
  <c r="K30" i="7"/>
  <c r="H26" i="7"/>
  <c r="K25" i="7"/>
  <c r="K24" i="7"/>
  <c r="K23" i="7"/>
  <c r="K22" i="7"/>
  <c r="K21" i="7"/>
  <c r="K20" i="7"/>
  <c r="K19" i="7"/>
  <c r="H15" i="7"/>
  <c r="K14" i="7"/>
  <c r="K13" i="7"/>
  <c r="K12" i="7"/>
  <c r="H8" i="7"/>
  <c r="K7" i="7"/>
  <c r="K6" i="7"/>
  <c r="K5" i="7"/>
  <c r="W95" i="8" l="1"/>
  <c r="AI51" i="8"/>
  <c r="AI76" i="8"/>
  <c r="I15" i="6" s="1"/>
  <c r="AI14" i="10"/>
  <c r="I26" i="6" s="1"/>
  <c r="W47" i="12"/>
  <c r="W75" i="12"/>
  <c r="G41" i="6" s="1"/>
  <c r="W130" i="12"/>
  <c r="G44" i="6" s="1"/>
  <c r="AI95" i="12"/>
  <c r="K108" i="13"/>
  <c r="E51" i="6" s="1"/>
  <c r="Q71" i="13"/>
  <c r="F49" i="6" s="1"/>
  <c r="W53" i="13"/>
  <c r="W95" i="13"/>
  <c r="G50" i="6" s="1"/>
  <c r="Q14" i="10"/>
  <c r="F26" i="6" s="1"/>
  <c r="Q37" i="10"/>
  <c r="Q94" i="13"/>
  <c r="W25" i="13"/>
  <c r="AI39" i="8"/>
  <c r="AI95" i="8"/>
  <c r="K14" i="10"/>
  <c r="E26" i="6" s="1"/>
  <c r="K37" i="10"/>
  <c r="Q92" i="10"/>
  <c r="W37" i="10"/>
  <c r="W49" i="10"/>
  <c r="W56" i="10"/>
  <c r="W64" i="10"/>
  <c r="G28" i="6" s="1"/>
  <c r="AC14" i="10"/>
  <c r="H26" i="6" s="1"/>
  <c r="AC37" i="10"/>
  <c r="K87" i="11"/>
  <c r="K109" i="11"/>
  <c r="E36" i="6" s="1"/>
  <c r="Q49" i="11"/>
  <c r="Q109" i="11"/>
  <c r="F36" i="6" s="1"/>
  <c r="W27" i="11"/>
  <c r="W49" i="11"/>
  <c r="W74" i="11"/>
  <c r="AC37" i="11"/>
  <c r="AC95" i="11"/>
  <c r="AC122" i="11"/>
  <c r="H37" i="6" s="1"/>
  <c r="AI87" i="11"/>
  <c r="AI122" i="11"/>
  <c r="I37" i="6" s="1"/>
  <c r="K14" i="12"/>
  <c r="E39" i="6" s="1"/>
  <c r="K27" i="12"/>
  <c r="K59" i="12"/>
  <c r="K116" i="12"/>
  <c r="Q27" i="12"/>
  <c r="K25" i="13"/>
  <c r="K32" i="13"/>
  <c r="K38" i="13"/>
  <c r="Q86" i="13"/>
  <c r="K90" i="14"/>
  <c r="K98" i="14"/>
  <c r="Q98" i="14"/>
  <c r="Q159" i="14"/>
  <c r="W14" i="8"/>
  <c r="G13" i="6" s="1"/>
  <c r="W27" i="8"/>
  <c r="W60" i="8"/>
  <c r="W107" i="8"/>
  <c r="W129" i="8"/>
  <c r="G18" i="6" s="1"/>
  <c r="AC76" i="8"/>
  <c r="H15" i="6" s="1"/>
  <c r="K27" i="10"/>
  <c r="K100" i="10"/>
  <c r="Q27" i="10"/>
  <c r="Q100" i="10"/>
  <c r="Q107" i="10"/>
  <c r="F30" i="6" s="1"/>
  <c r="W27" i="10"/>
  <c r="W100" i="10"/>
  <c r="AC27" i="10"/>
  <c r="AC100" i="10"/>
  <c r="AI27" i="10"/>
  <c r="AI58" i="10" s="1"/>
  <c r="I27" i="6" s="1"/>
  <c r="AI100" i="10"/>
  <c r="K122" i="11"/>
  <c r="E37" i="6" s="1"/>
  <c r="Q95" i="11"/>
  <c r="W37" i="11"/>
  <c r="W57" i="11"/>
  <c r="W95" i="11"/>
  <c r="W122" i="11"/>
  <c r="G37" i="6" s="1"/>
  <c r="AC87" i="11"/>
  <c r="AI14" i="11"/>
  <c r="I33" i="6" s="1"/>
  <c r="AI57" i="11"/>
  <c r="AI109" i="11"/>
  <c r="I36" i="6" s="1"/>
  <c r="K47" i="12"/>
  <c r="K108" i="12"/>
  <c r="W95" i="12"/>
  <c r="AC27" i="12"/>
  <c r="AC59" i="12"/>
  <c r="AC130" i="12"/>
  <c r="H44" i="6" s="1"/>
  <c r="AI14" i="12"/>
  <c r="I39" i="6" s="1"/>
  <c r="AI27" i="12"/>
  <c r="AI59" i="12"/>
  <c r="AI116" i="12"/>
  <c r="K14" i="13"/>
  <c r="K53" i="13"/>
  <c r="K71" i="13"/>
  <c r="E49" i="6" s="1"/>
  <c r="K94" i="13"/>
  <c r="K95" i="13" s="1"/>
  <c r="E50" i="6" s="1"/>
  <c r="Q25" i="13"/>
  <c r="Q40" i="13" s="1"/>
  <c r="F46" i="6" s="1"/>
  <c r="Q32" i="13"/>
  <c r="Q65" i="13"/>
  <c r="F48" i="6" s="1"/>
  <c r="AC14" i="13"/>
  <c r="AC53" i="13"/>
  <c r="AC59" i="13" s="1"/>
  <c r="H47" i="6" s="1"/>
  <c r="AC108" i="13"/>
  <c r="H51" i="6" s="1"/>
  <c r="AI94" i="13"/>
  <c r="W98" i="14"/>
  <c r="AI98" i="14"/>
  <c r="AI14" i="13"/>
  <c r="AI53" i="13"/>
  <c r="AI108" i="13"/>
  <c r="I51" i="6" s="1"/>
  <c r="K115" i="8"/>
  <c r="Q60" i="8"/>
  <c r="Q95" i="8"/>
  <c r="AC95" i="8"/>
  <c r="K120" i="10"/>
  <c r="E31" i="6" s="1"/>
  <c r="Q120" i="10"/>
  <c r="F31" i="6" s="1"/>
  <c r="W120" i="10"/>
  <c r="G31" i="6" s="1"/>
  <c r="AC120" i="10"/>
  <c r="H31" i="6" s="1"/>
  <c r="AI120" i="10"/>
  <c r="I31" i="6" s="1"/>
  <c r="K49" i="11"/>
  <c r="Q14" i="11"/>
  <c r="F33" i="6" s="1"/>
  <c r="Q122" i="11"/>
  <c r="F37" i="6" s="1"/>
  <c r="W87" i="11"/>
  <c r="AC14" i="11"/>
  <c r="H33" i="6" s="1"/>
  <c r="AC27" i="11"/>
  <c r="AC109" i="11"/>
  <c r="H36" i="6" s="1"/>
  <c r="AI49" i="11"/>
  <c r="AI74" i="11"/>
  <c r="K130" i="12"/>
  <c r="E44" i="6" s="1"/>
  <c r="Q14" i="12"/>
  <c r="F39" i="6" s="1"/>
  <c r="Q47" i="12"/>
  <c r="Q59" i="12"/>
  <c r="Q80" i="12"/>
  <c r="F42" i="6" s="1"/>
  <c r="Q130" i="12"/>
  <c r="F44" i="6" s="1"/>
  <c r="W14" i="12"/>
  <c r="G39" i="6" s="1"/>
  <c r="W27" i="12"/>
  <c r="W59" i="12"/>
  <c r="W116" i="12"/>
  <c r="AC75" i="12"/>
  <c r="H41" i="6" s="1"/>
  <c r="AC80" i="12"/>
  <c r="H42" i="6" s="1"/>
  <c r="AC116" i="12"/>
  <c r="AI75" i="12"/>
  <c r="I41" i="6" s="1"/>
  <c r="AI108" i="12"/>
  <c r="K65" i="13"/>
  <c r="E48" i="6" s="1"/>
  <c r="W14" i="13"/>
  <c r="W71" i="13"/>
  <c r="G49" i="6" s="1"/>
  <c r="W108" i="13"/>
  <c r="G51" i="6" s="1"/>
  <c r="AC71" i="13"/>
  <c r="H49" i="6" s="1"/>
  <c r="AC94" i="13"/>
  <c r="AI25" i="13"/>
  <c r="AI32" i="13"/>
  <c r="AI65" i="13"/>
  <c r="I48" i="6" s="1"/>
  <c r="K51" i="14"/>
  <c r="AC112" i="14"/>
  <c r="H56" i="6" s="1"/>
  <c r="W117" i="12"/>
  <c r="G43" i="6" s="1"/>
  <c r="AI117" i="12"/>
  <c r="I43" i="6" s="1"/>
  <c r="AI96" i="11"/>
  <c r="I35" i="6" s="1"/>
  <c r="Q101" i="10"/>
  <c r="F29" i="6" s="1"/>
  <c r="K51" i="8"/>
  <c r="Q81" i="8"/>
  <c r="F16" i="6" s="1"/>
  <c r="Q107" i="8"/>
  <c r="Q129" i="8"/>
  <c r="F18" i="6" s="1"/>
  <c r="W76" i="8"/>
  <c r="G15" i="6" s="1"/>
  <c r="AC39" i="8"/>
  <c r="AC51" i="8"/>
  <c r="AC115" i="8"/>
  <c r="K60" i="8"/>
  <c r="K107" i="8"/>
  <c r="K116" i="8" s="1"/>
  <c r="K129" i="8"/>
  <c r="E18" i="6" s="1"/>
  <c r="Q27" i="8"/>
  <c r="Q76" i="8"/>
  <c r="F15" i="6" s="1"/>
  <c r="W39" i="8"/>
  <c r="W51" i="8"/>
  <c r="W115" i="8"/>
  <c r="W116" i="8" s="1"/>
  <c r="G17" i="6" s="1"/>
  <c r="AI27" i="8"/>
  <c r="AI60" i="8"/>
  <c r="AI107" i="8"/>
  <c r="AI116" i="8" s="1"/>
  <c r="AI129" i="8"/>
  <c r="I18" i="6" s="1"/>
  <c r="K27" i="8"/>
  <c r="Q39" i="8"/>
  <c r="Q51" i="8"/>
  <c r="Q115" i="8"/>
  <c r="Q116" i="8" s="1"/>
  <c r="F17" i="6" s="1"/>
  <c r="AC27" i="8"/>
  <c r="AC60" i="8"/>
  <c r="AC107" i="8"/>
  <c r="AC129" i="8"/>
  <c r="H18" i="6" s="1"/>
  <c r="AI81" i="8"/>
  <c r="I16" i="6" s="1"/>
  <c r="AC81" i="8"/>
  <c r="H16" i="6" s="1"/>
  <c r="W81" i="8"/>
  <c r="G16" i="6" s="1"/>
  <c r="K81" i="8"/>
  <c r="E16" i="6" s="1"/>
  <c r="K60" i="14"/>
  <c r="K77" i="14"/>
  <c r="K99" i="14" s="1"/>
  <c r="E55" i="6" s="1"/>
  <c r="K190" i="14"/>
  <c r="E59" i="6" s="1"/>
  <c r="Q51" i="14"/>
  <c r="Q60" i="14"/>
  <c r="Q90" i="14"/>
  <c r="W60" i="14"/>
  <c r="W90" i="14"/>
  <c r="W159" i="14"/>
  <c r="AC27" i="14"/>
  <c r="AI14" i="14"/>
  <c r="I53" i="6" s="1"/>
  <c r="AI27" i="14"/>
  <c r="AI39" i="14"/>
  <c r="AI112" i="14"/>
  <c r="I56" i="6" s="1"/>
  <c r="K14" i="14"/>
  <c r="E53" i="6" s="1"/>
  <c r="K27" i="14"/>
  <c r="K112" i="14"/>
  <c r="E56" i="6" s="1"/>
  <c r="E57" i="6"/>
  <c r="K170" i="14"/>
  <c r="Q77" i="14"/>
  <c r="Q99" i="14" s="1"/>
  <c r="F55" i="6" s="1"/>
  <c r="Q112" i="14"/>
  <c r="F56" i="6" s="1"/>
  <c r="F57" i="6"/>
  <c r="W14" i="14"/>
  <c r="G53" i="6" s="1"/>
  <c r="W77" i="14"/>
  <c r="AC14" i="14"/>
  <c r="H53" i="6" s="1"/>
  <c r="AC98" i="14"/>
  <c r="K175" i="14"/>
  <c r="Q14" i="14"/>
  <c r="F53" i="6" s="1"/>
  <c r="Q27" i="14"/>
  <c r="W51" i="14"/>
  <c r="W112" i="14"/>
  <c r="G56" i="6" s="1"/>
  <c r="W165" i="14"/>
  <c r="W190" i="14"/>
  <c r="G59" i="6" s="1"/>
  <c r="AC51" i="14"/>
  <c r="AC60" i="14"/>
  <c r="AC90" i="14"/>
  <c r="AC99" i="14" s="1"/>
  <c r="H55" i="6" s="1"/>
  <c r="AC159" i="14"/>
  <c r="AC170" i="14"/>
  <c r="AC190" i="14"/>
  <c r="H59" i="6" s="1"/>
  <c r="AI51" i="14"/>
  <c r="AI60" i="14"/>
  <c r="AI90" i="14"/>
  <c r="AI99" i="14" s="1"/>
  <c r="I55" i="6" s="1"/>
  <c r="AI159" i="14"/>
  <c r="AI170" i="14"/>
  <c r="AI190" i="14"/>
  <c r="I59" i="6" s="1"/>
  <c r="G57" i="6"/>
  <c r="H57" i="6"/>
  <c r="I57" i="6"/>
  <c r="AC15" i="7"/>
  <c r="H9" i="6" s="1"/>
  <c r="Q15" i="7"/>
  <c r="F9" i="6" s="1"/>
  <c r="W15" i="7"/>
  <c r="G9" i="6" s="1"/>
  <c r="Q8" i="7"/>
  <c r="F8" i="6" s="1"/>
  <c r="K8" i="7"/>
  <c r="E8" i="6" s="1"/>
  <c r="W8" i="7"/>
  <c r="G8" i="6" s="1"/>
  <c r="W26" i="7"/>
  <c r="G10" i="6" s="1"/>
  <c r="AC26" i="7"/>
  <c r="H10" i="6" s="1"/>
  <c r="AC37" i="7"/>
  <c r="H11" i="6" s="1"/>
  <c r="Q37" i="7"/>
  <c r="F11" i="6" s="1"/>
  <c r="AC8" i="7"/>
  <c r="H8" i="6" s="1"/>
  <c r="K15" i="7"/>
  <c r="E9" i="6" s="1"/>
  <c r="K26" i="7"/>
  <c r="E10" i="6" s="1"/>
  <c r="K37" i="7"/>
  <c r="E11" i="6" s="1"/>
  <c r="Q26" i="7"/>
  <c r="F10" i="6" s="1"/>
  <c r="W37" i="7"/>
  <c r="G11" i="6" s="1"/>
  <c r="Q39" i="14"/>
  <c r="AC39" i="14"/>
  <c r="W39" i="14"/>
  <c r="W62" i="14" s="1"/>
  <c r="G54" i="6" s="1"/>
  <c r="K39" i="14"/>
  <c r="K62" i="14" s="1"/>
  <c r="AC177" i="14"/>
  <c r="H58" i="6" s="1"/>
  <c r="W177" i="14"/>
  <c r="G58" i="6" s="1"/>
  <c r="Q177" i="14"/>
  <c r="F58" i="6" s="1"/>
  <c r="K177" i="14"/>
  <c r="E58" i="6" s="1"/>
  <c r="AC95" i="13"/>
  <c r="Q95" i="13"/>
  <c r="F50" i="6" s="1"/>
  <c r="AI40" i="13"/>
  <c r="I46" i="6" s="1"/>
  <c r="AI59" i="13"/>
  <c r="I47" i="6" s="1"/>
  <c r="AI95" i="13"/>
  <c r="AC40" i="13"/>
  <c r="H46" i="6" s="1"/>
  <c r="W40" i="13"/>
  <c r="G46" i="6" s="1"/>
  <c r="W110" i="13"/>
  <c r="W59" i="13"/>
  <c r="G47" i="6" s="1"/>
  <c r="Q59" i="13"/>
  <c r="K40" i="13"/>
  <c r="K59" i="13"/>
  <c r="E47" i="6" s="1"/>
  <c r="K38" i="12"/>
  <c r="W38" i="12"/>
  <c r="W61" i="12"/>
  <c r="G40" i="6" s="1"/>
  <c r="AC38" i="12"/>
  <c r="AC61" i="12" s="1"/>
  <c r="H40" i="6" s="1"/>
  <c r="AI38" i="12"/>
  <c r="AI61" i="12" s="1"/>
  <c r="Q38" i="12"/>
  <c r="Q61" i="12" s="1"/>
  <c r="F40" i="6" s="1"/>
  <c r="AC117" i="12"/>
  <c r="H43" i="6" s="1"/>
  <c r="Q117" i="12"/>
  <c r="F43" i="6" s="1"/>
  <c r="K117" i="12"/>
  <c r="E43" i="6" s="1"/>
  <c r="K61" i="12"/>
  <c r="E40" i="6" s="1"/>
  <c r="Q27" i="11"/>
  <c r="Q59" i="11" s="1"/>
  <c r="AI27" i="11"/>
  <c r="AI59" i="11" s="1"/>
  <c r="K27" i="11"/>
  <c r="K59" i="11" s="1"/>
  <c r="AC59" i="11"/>
  <c r="AC96" i="11"/>
  <c r="H35" i="6" s="1"/>
  <c r="W59" i="11"/>
  <c r="G34" i="6" s="1"/>
  <c r="W96" i="11"/>
  <c r="G35" i="6" s="1"/>
  <c r="Q96" i="11"/>
  <c r="F35" i="6" s="1"/>
  <c r="K96" i="11"/>
  <c r="E35" i="6" s="1"/>
  <c r="W14" i="10"/>
  <c r="AI101" i="10"/>
  <c r="AC58" i="10"/>
  <c r="H27" i="6" s="1"/>
  <c r="AC101" i="10"/>
  <c r="H29" i="6" s="1"/>
  <c r="W58" i="10"/>
  <c r="G27" i="6" s="1"/>
  <c r="W101" i="10"/>
  <c r="G29" i="6" s="1"/>
  <c r="Q58" i="10"/>
  <c r="K58" i="10"/>
  <c r="E27" i="6" s="1"/>
  <c r="K101" i="10"/>
  <c r="E29" i="6" s="1"/>
  <c r="AC91" i="9"/>
  <c r="W91" i="9"/>
  <c r="K91" i="9"/>
  <c r="AI14" i="8"/>
  <c r="I13" i="6" s="1"/>
  <c r="AC14" i="8"/>
  <c r="Q14" i="8"/>
  <c r="F13" i="6" s="1"/>
  <c r="K14" i="8"/>
  <c r="E13" i="6" s="1"/>
  <c r="AI62" i="8"/>
  <c r="I14" i="6" s="1"/>
  <c r="W62" i="8"/>
  <c r="Q62" i="8"/>
  <c r="K62" i="8"/>
  <c r="E14" i="6" s="1"/>
  <c r="AI37" i="7"/>
  <c r="I11" i="6" s="1"/>
  <c r="AI26" i="7"/>
  <c r="I10" i="6" s="1"/>
  <c r="AI15" i="7"/>
  <c r="I9" i="6" s="1"/>
  <c r="AI8" i="7"/>
  <c r="I8" i="6" s="1"/>
  <c r="B192" i="14"/>
  <c r="B110" i="13"/>
  <c r="B132" i="12"/>
  <c r="B124" i="11"/>
  <c r="B122" i="10"/>
  <c r="B91" i="9"/>
  <c r="B131" i="8"/>
  <c r="B39" i="7"/>
  <c r="AI62" i="14" l="1"/>
  <c r="I54" i="6" s="1"/>
  <c r="Q62" i="14"/>
  <c r="F54" i="6" s="1"/>
  <c r="AC116" i="8"/>
  <c r="H17" i="6" s="1"/>
  <c r="K110" i="13"/>
  <c r="E46" i="6"/>
  <c r="AI177" i="14"/>
  <c r="AC62" i="14"/>
  <c r="H54" i="6" s="1"/>
  <c r="AC62" i="8"/>
  <c r="H14" i="6" s="1"/>
  <c r="Q122" i="10"/>
  <c r="F27" i="6"/>
  <c r="Q110" i="13"/>
  <c r="F47" i="6"/>
  <c r="W99" i="14"/>
  <c r="G55" i="6" s="1"/>
  <c r="G60" i="6" s="1"/>
  <c r="AC122" i="10"/>
  <c r="K122" i="10"/>
  <c r="AI122" i="10"/>
  <c r="I29" i="6"/>
  <c r="I17" i="6"/>
  <c r="AI131" i="8"/>
  <c r="W131" i="8"/>
  <c r="G14" i="6"/>
  <c r="Q131" i="8"/>
  <c r="F14" i="6"/>
  <c r="F60" i="6"/>
  <c r="H60" i="6"/>
  <c r="AI192" i="14"/>
  <c r="I58" i="6"/>
  <c r="I60" i="6" s="1"/>
  <c r="F12" i="6"/>
  <c r="E12" i="6"/>
  <c r="H12" i="6"/>
  <c r="W39" i="7"/>
  <c r="AC39" i="7"/>
  <c r="K39" i="7"/>
  <c r="Q39" i="7"/>
  <c r="G12" i="6"/>
  <c r="K192" i="14"/>
  <c r="E54" i="6"/>
  <c r="E60" i="6" s="1"/>
  <c r="AC192" i="14"/>
  <c r="W192" i="14"/>
  <c r="Q192" i="14"/>
  <c r="AI110" i="13"/>
  <c r="I50" i="6"/>
  <c r="AC110" i="13"/>
  <c r="H50" i="6"/>
  <c r="K132" i="12"/>
  <c r="W132" i="12"/>
  <c r="I40" i="6"/>
  <c r="AI132" i="12"/>
  <c r="AC132" i="12"/>
  <c r="Q132" i="12"/>
  <c r="K124" i="11"/>
  <c r="E34" i="6"/>
  <c r="F34" i="6"/>
  <c r="Q124" i="11"/>
  <c r="W124" i="11"/>
  <c r="AC124" i="11"/>
  <c r="H34" i="6"/>
  <c r="AI124" i="11"/>
  <c r="I34" i="6"/>
  <c r="W122" i="10"/>
  <c r="G26" i="6"/>
  <c r="Q91" i="9"/>
  <c r="F20" i="6"/>
  <c r="AI91" i="9"/>
  <c r="I20" i="6"/>
  <c r="K131" i="8"/>
  <c r="AC131" i="8"/>
  <c r="H13" i="6"/>
  <c r="I12" i="6"/>
  <c r="AI39" i="7"/>
  <c r="E128" i="8"/>
  <c r="E127" i="8"/>
  <c r="E126" i="8"/>
  <c r="E125" i="8"/>
  <c r="E124" i="8"/>
  <c r="E123" i="8"/>
  <c r="E122" i="8"/>
  <c r="E121" i="8"/>
  <c r="E120" i="8"/>
  <c r="E114" i="8"/>
  <c r="E113" i="8"/>
  <c r="E112" i="8"/>
  <c r="E111" i="8"/>
  <c r="E110" i="8"/>
  <c r="E109" i="8"/>
  <c r="E106" i="8"/>
  <c r="E105" i="8"/>
  <c r="E104" i="8"/>
  <c r="E103" i="8"/>
  <c r="E102" i="8"/>
  <c r="E101" i="8"/>
  <c r="E100" i="8"/>
  <c r="E99" i="8"/>
  <c r="E98" i="8"/>
  <c r="E97" i="8"/>
  <c r="E94" i="8"/>
  <c r="E93" i="8"/>
  <c r="E92" i="8"/>
  <c r="E91" i="8"/>
  <c r="E90" i="8"/>
  <c r="E89" i="8"/>
  <c r="E88" i="8"/>
  <c r="E87" i="8"/>
  <c r="E85" i="8"/>
  <c r="E80" i="8"/>
  <c r="E79" i="8"/>
  <c r="E81" i="8" s="1"/>
  <c r="E75" i="8"/>
  <c r="E74" i="8"/>
  <c r="E73" i="8"/>
  <c r="E72" i="8"/>
  <c r="E71" i="8"/>
  <c r="E70" i="8"/>
  <c r="E69" i="8"/>
  <c r="E68" i="8"/>
  <c r="E67" i="8"/>
  <c r="E66" i="8"/>
  <c r="E65" i="8"/>
  <c r="E59" i="8"/>
  <c r="E58" i="8"/>
  <c r="E57" i="8"/>
  <c r="E56" i="8"/>
  <c r="E55" i="8"/>
  <c r="E54" i="8"/>
  <c r="E50" i="8"/>
  <c r="E49" i="8"/>
  <c r="E48" i="8"/>
  <c r="E47" i="8"/>
  <c r="E46" i="8"/>
  <c r="E45" i="8"/>
  <c r="E44" i="8"/>
  <c r="E51" i="8" s="1"/>
  <c r="E43" i="8"/>
  <c r="E42" i="8"/>
  <c r="E38" i="8"/>
  <c r="E37" i="8"/>
  <c r="E36" i="8"/>
  <c r="E35" i="8"/>
  <c r="E34" i="8"/>
  <c r="E33" i="8"/>
  <c r="E32" i="8"/>
  <c r="E31" i="8"/>
  <c r="E30" i="8"/>
  <c r="E26" i="8"/>
  <c r="E25" i="8"/>
  <c r="E24" i="8"/>
  <c r="E23" i="8"/>
  <c r="E22" i="8"/>
  <c r="E21" i="8"/>
  <c r="E20" i="8"/>
  <c r="E19" i="8"/>
  <c r="E18" i="8"/>
  <c r="E13" i="8"/>
  <c r="E12" i="8"/>
  <c r="E11" i="8"/>
  <c r="E10" i="8"/>
  <c r="E9" i="8"/>
  <c r="E8" i="8"/>
  <c r="E7" i="8"/>
  <c r="E6" i="8"/>
  <c r="E5" i="8"/>
  <c r="D7" i="1"/>
  <c r="E27" i="8" l="1"/>
  <c r="E95" i="8"/>
  <c r="E115" i="8"/>
  <c r="E116" i="8" s="1"/>
  <c r="E107" i="8"/>
  <c r="E129" i="8"/>
  <c r="E39" i="8"/>
  <c r="E14" i="8"/>
  <c r="E76" i="8"/>
  <c r="E60" i="8"/>
  <c r="E150" i="14"/>
  <c r="E151" i="14"/>
  <c r="E152" i="14"/>
  <c r="E153" i="14"/>
  <c r="E154" i="14"/>
  <c r="E155" i="14"/>
  <c r="E156" i="14"/>
  <c r="E157" i="14"/>
  <c r="E158" i="14"/>
  <c r="B159" i="14"/>
  <c r="E162" i="14"/>
  <c r="E165" i="14" s="1"/>
  <c r="E163" i="14"/>
  <c r="E164" i="14"/>
  <c r="E168" i="14"/>
  <c r="E169" i="14"/>
  <c r="E173" i="14"/>
  <c r="E174" i="14"/>
  <c r="B26" i="7"/>
  <c r="E25" i="7"/>
  <c r="E24" i="7"/>
  <c r="E23" i="7"/>
  <c r="E22" i="7"/>
  <c r="E21" i="7"/>
  <c r="E20" i="7"/>
  <c r="E19" i="7"/>
  <c r="E62" i="8" l="1"/>
  <c r="E131" i="8"/>
  <c r="E170" i="14"/>
  <c r="E175" i="14"/>
  <c r="E159" i="14"/>
  <c r="E26" i="7"/>
  <c r="D10" i="6" s="1"/>
  <c r="C10" i="6" s="1"/>
  <c r="E54" i="10"/>
  <c r="E45" i="9"/>
  <c r="E44" i="9"/>
  <c r="E43" i="9"/>
  <c r="E42" i="9"/>
  <c r="E41" i="9"/>
  <c r="E63" i="13"/>
  <c r="E64" i="13"/>
  <c r="B94" i="13"/>
  <c r="E93" i="13"/>
  <c r="E92" i="13"/>
  <c r="E91" i="13"/>
  <c r="E90" i="13"/>
  <c r="E89" i="13"/>
  <c r="E88" i="13"/>
  <c r="B86" i="13"/>
  <c r="E85" i="13"/>
  <c r="E84" i="13"/>
  <c r="E83" i="13"/>
  <c r="E82" i="13"/>
  <c r="E81" i="13"/>
  <c r="E80" i="13"/>
  <c r="E79" i="13"/>
  <c r="E78" i="13"/>
  <c r="E77" i="13"/>
  <c r="E56" i="13"/>
  <c r="E57" i="13" s="1"/>
  <c r="B53" i="13"/>
  <c r="E52" i="13"/>
  <c r="E51" i="13"/>
  <c r="E50" i="13"/>
  <c r="E49" i="13"/>
  <c r="E48" i="13"/>
  <c r="E47" i="13"/>
  <c r="E46" i="13"/>
  <c r="E45" i="13"/>
  <c r="E44" i="13"/>
  <c r="E69" i="13"/>
  <c r="E23" i="13"/>
  <c r="E35" i="13"/>
  <c r="E36" i="13"/>
  <c r="E37" i="13"/>
  <c r="E31" i="13"/>
  <c r="E30" i="13"/>
  <c r="E29" i="13"/>
  <c r="E28" i="13"/>
  <c r="E24" i="13"/>
  <c r="E22" i="13"/>
  <c r="E21" i="13"/>
  <c r="E20" i="13"/>
  <c r="E19" i="13"/>
  <c r="E18" i="13"/>
  <c r="E17" i="13"/>
  <c r="B14" i="13"/>
  <c r="E13" i="13"/>
  <c r="E12" i="13"/>
  <c r="E11" i="13"/>
  <c r="E10" i="13"/>
  <c r="E9" i="13"/>
  <c r="E8" i="13"/>
  <c r="E7" i="13"/>
  <c r="E6" i="13"/>
  <c r="E5" i="13"/>
  <c r="B98" i="14"/>
  <c r="E97" i="14"/>
  <c r="E96" i="14"/>
  <c r="E95" i="14"/>
  <c r="E94" i="14"/>
  <c r="E93" i="14"/>
  <c r="E92" i="14"/>
  <c r="B90" i="14"/>
  <c r="E89" i="14"/>
  <c r="E88" i="14"/>
  <c r="E87" i="14"/>
  <c r="E86" i="14"/>
  <c r="E85" i="14"/>
  <c r="E84" i="14"/>
  <c r="E83" i="14"/>
  <c r="E82" i="14"/>
  <c r="E81" i="14"/>
  <c r="B77" i="14"/>
  <c r="E76" i="14"/>
  <c r="E75" i="14"/>
  <c r="E74" i="14"/>
  <c r="E73" i="14"/>
  <c r="E72" i="14"/>
  <c r="E71" i="14"/>
  <c r="E70" i="14"/>
  <c r="E69" i="14"/>
  <c r="E68" i="14"/>
  <c r="B76" i="9"/>
  <c r="E75" i="9"/>
  <c r="E74" i="9"/>
  <c r="E73" i="9"/>
  <c r="E72" i="9"/>
  <c r="E71" i="9"/>
  <c r="E70" i="9"/>
  <c r="E69" i="9"/>
  <c r="E68" i="9"/>
  <c r="E67" i="9"/>
  <c r="E65" i="9"/>
  <c r="B100" i="10"/>
  <c r="E99" i="10"/>
  <c r="E98" i="10"/>
  <c r="E97" i="10"/>
  <c r="E96" i="10"/>
  <c r="E95" i="10"/>
  <c r="E94" i="10"/>
  <c r="B92" i="10"/>
  <c r="E91" i="10"/>
  <c r="E90" i="10"/>
  <c r="E89" i="10"/>
  <c r="E88" i="10"/>
  <c r="E87" i="10"/>
  <c r="E86" i="10"/>
  <c r="E85" i="10"/>
  <c r="E84" i="10"/>
  <c r="E83" i="10"/>
  <c r="B79" i="10"/>
  <c r="E78" i="10"/>
  <c r="E77" i="10"/>
  <c r="E76" i="10"/>
  <c r="E75" i="10"/>
  <c r="E74" i="10"/>
  <c r="E73" i="10"/>
  <c r="E72" i="10"/>
  <c r="E71" i="10"/>
  <c r="E70" i="10"/>
  <c r="E111" i="12"/>
  <c r="E90" i="11"/>
  <c r="B95" i="11"/>
  <c r="E94" i="11"/>
  <c r="E93" i="11"/>
  <c r="E92" i="11"/>
  <c r="E91" i="11"/>
  <c r="E89" i="11"/>
  <c r="B87" i="11"/>
  <c r="E86" i="11"/>
  <c r="E85" i="11"/>
  <c r="E84" i="11"/>
  <c r="E83" i="11"/>
  <c r="E82" i="11"/>
  <c r="E81" i="11"/>
  <c r="E80" i="11"/>
  <c r="E79" i="11"/>
  <c r="E78" i="11"/>
  <c r="B74" i="11"/>
  <c r="E73" i="11"/>
  <c r="E72" i="11"/>
  <c r="E71" i="11"/>
  <c r="E70" i="11"/>
  <c r="E69" i="11"/>
  <c r="E68" i="11"/>
  <c r="E67" i="11"/>
  <c r="E66" i="11"/>
  <c r="E65" i="11"/>
  <c r="E101" i="12"/>
  <c r="E88" i="12"/>
  <c r="E36" i="12"/>
  <c r="E35" i="12"/>
  <c r="E129" i="12"/>
  <c r="E128" i="12"/>
  <c r="E127" i="12"/>
  <c r="E126" i="12"/>
  <c r="E125" i="12"/>
  <c r="E124" i="12"/>
  <c r="E123" i="12"/>
  <c r="E122" i="12"/>
  <c r="E121" i="12"/>
  <c r="B116" i="12"/>
  <c r="E115" i="12"/>
  <c r="E114" i="12"/>
  <c r="E113" i="12"/>
  <c r="E112" i="12"/>
  <c r="E110" i="12"/>
  <c r="B108" i="12"/>
  <c r="E107" i="12"/>
  <c r="E106" i="12"/>
  <c r="E105" i="12"/>
  <c r="E104" i="12"/>
  <c r="E103" i="12"/>
  <c r="E102" i="12"/>
  <c r="E100" i="12"/>
  <c r="E99" i="12"/>
  <c r="B95" i="12"/>
  <c r="E94" i="12"/>
  <c r="E93" i="12"/>
  <c r="E92" i="12"/>
  <c r="E91" i="12"/>
  <c r="E90" i="12"/>
  <c r="E89" i="12"/>
  <c r="E87" i="12"/>
  <c r="E86" i="12"/>
  <c r="B80" i="12"/>
  <c r="E79" i="12"/>
  <c r="E78" i="12"/>
  <c r="E54" i="12"/>
  <c r="E53" i="12"/>
  <c r="E55" i="12"/>
  <c r="E74" i="12"/>
  <c r="E73" i="12"/>
  <c r="E72" i="12"/>
  <c r="E71" i="12"/>
  <c r="E70" i="12"/>
  <c r="E69" i="12"/>
  <c r="E68" i="12"/>
  <c r="E67" i="12"/>
  <c r="E66" i="12"/>
  <c r="E65" i="12"/>
  <c r="E64" i="12"/>
  <c r="E45" i="12"/>
  <c r="E43" i="12"/>
  <c r="E58" i="12"/>
  <c r="E57" i="12"/>
  <c r="E56" i="12"/>
  <c r="E52" i="12"/>
  <c r="E51" i="12"/>
  <c r="E50" i="12"/>
  <c r="E46" i="12"/>
  <c r="E44" i="12"/>
  <c r="E42" i="12"/>
  <c r="E41" i="12"/>
  <c r="E37" i="12"/>
  <c r="E34" i="12"/>
  <c r="E33" i="12"/>
  <c r="E32" i="12"/>
  <c r="E31" i="12"/>
  <c r="E30" i="12"/>
  <c r="B27" i="12"/>
  <c r="E26" i="12"/>
  <c r="E25" i="12"/>
  <c r="E24" i="12"/>
  <c r="E23" i="12"/>
  <c r="E22" i="12"/>
  <c r="E21" i="12"/>
  <c r="E20" i="12"/>
  <c r="E19" i="12"/>
  <c r="E18" i="12"/>
  <c r="B1" i="6"/>
  <c r="A19" i="1"/>
  <c r="A17" i="1"/>
  <c r="D13" i="1"/>
  <c r="D12" i="1"/>
  <c r="D11" i="1"/>
  <c r="D10" i="1"/>
  <c r="D9" i="1"/>
  <c r="D8" i="1"/>
  <c r="D6" i="1"/>
  <c r="E65" i="13" l="1"/>
  <c r="D48" i="6" s="1"/>
  <c r="E177" i="14"/>
  <c r="D58" i="6" s="1"/>
  <c r="C58" i="6" s="1"/>
  <c r="E76" i="9"/>
  <c r="E74" i="11"/>
  <c r="E79" i="10"/>
  <c r="E94" i="13"/>
  <c r="E86" i="13"/>
  <c r="E53" i="13"/>
  <c r="E59" i="13" s="1"/>
  <c r="D47" i="6" s="1"/>
  <c r="E38" i="13"/>
  <c r="E14" i="13"/>
  <c r="E25" i="13"/>
  <c r="E32" i="13"/>
  <c r="E98" i="14"/>
  <c r="E90" i="14"/>
  <c r="E77" i="14"/>
  <c r="E92" i="10"/>
  <c r="E100" i="10"/>
  <c r="E87" i="11"/>
  <c r="E95" i="11"/>
  <c r="E95" i="12"/>
  <c r="E108" i="12"/>
  <c r="E116" i="12"/>
  <c r="E80" i="12"/>
  <c r="D42" i="6" s="1"/>
  <c r="E130" i="12"/>
  <c r="D44" i="6" s="1"/>
  <c r="E75" i="12"/>
  <c r="D41" i="6" s="1"/>
  <c r="E27" i="12"/>
  <c r="E38" i="12"/>
  <c r="E59" i="12"/>
  <c r="E47" i="12"/>
  <c r="C4" i="1"/>
  <c r="C3" i="1"/>
  <c r="E44" i="11"/>
  <c r="E42" i="11"/>
  <c r="E36" i="10"/>
  <c r="E35" i="10"/>
  <c r="E34" i="10"/>
  <c r="E33" i="10"/>
  <c r="E32" i="10"/>
  <c r="E31" i="10"/>
  <c r="E47" i="10"/>
  <c r="E46" i="10"/>
  <c r="E45" i="10"/>
  <c r="E44" i="10"/>
  <c r="E43" i="10"/>
  <c r="E42" i="10"/>
  <c r="E41" i="10"/>
  <c r="B89" i="9"/>
  <c r="E88" i="9"/>
  <c r="E87" i="9"/>
  <c r="E86" i="9"/>
  <c r="E85" i="9"/>
  <c r="E84" i="9"/>
  <c r="E83" i="9"/>
  <c r="E82" i="9"/>
  <c r="E81" i="9"/>
  <c r="E80" i="9"/>
  <c r="E49" i="14"/>
  <c r="E48" i="14"/>
  <c r="E47" i="14"/>
  <c r="E46" i="14"/>
  <c r="E45" i="14"/>
  <c r="E44" i="14"/>
  <c r="E59" i="14"/>
  <c r="E58" i="14"/>
  <c r="E57" i="14"/>
  <c r="E56" i="14"/>
  <c r="E55" i="14"/>
  <c r="E54" i="14"/>
  <c r="E50" i="14"/>
  <c r="E43" i="14"/>
  <c r="E42" i="14"/>
  <c r="E38" i="14"/>
  <c r="E37" i="14"/>
  <c r="E36" i="14"/>
  <c r="E35" i="14"/>
  <c r="E34" i="14"/>
  <c r="E33" i="14"/>
  <c r="E32" i="14"/>
  <c r="E31" i="14"/>
  <c r="E30" i="14"/>
  <c r="B27" i="14"/>
  <c r="E26" i="14"/>
  <c r="E25" i="14"/>
  <c r="E24" i="14"/>
  <c r="E23" i="14"/>
  <c r="E22" i="14"/>
  <c r="E21" i="14"/>
  <c r="E20" i="14"/>
  <c r="E19" i="14"/>
  <c r="E18" i="14"/>
  <c r="B14" i="14"/>
  <c r="E13" i="14"/>
  <c r="E12" i="14"/>
  <c r="E11" i="14"/>
  <c r="E10" i="14"/>
  <c r="E9" i="14"/>
  <c r="E8" i="14"/>
  <c r="E7" i="14"/>
  <c r="E6" i="14"/>
  <c r="E5" i="14"/>
  <c r="E56" i="11"/>
  <c r="E55" i="11"/>
  <c r="E54" i="11"/>
  <c r="E48" i="11"/>
  <c r="E47" i="11"/>
  <c r="E46" i="11"/>
  <c r="E45" i="11"/>
  <c r="E43" i="11"/>
  <c r="E41" i="11"/>
  <c r="E40" i="11"/>
  <c r="E36" i="11"/>
  <c r="E35" i="11"/>
  <c r="E34" i="11"/>
  <c r="E33" i="11"/>
  <c r="E32" i="11"/>
  <c r="E31" i="11"/>
  <c r="E30" i="11"/>
  <c r="E26" i="11"/>
  <c r="E25" i="11"/>
  <c r="E24" i="11"/>
  <c r="E23" i="11"/>
  <c r="E22" i="11"/>
  <c r="E21" i="11"/>
  <c r="E20" i="11"/>
  <c r="E19" i="11"/>
  <c r="E18" i="11"/>
  <c r="E13" i="11"/>
  <c r="E12" i="11"/>
  <c r="E11" i="11"/>
  <c r="E10" i="11"/>
  <c r="E9" i="11"/>
  <c r="E8" i="11"/>
  <c r="E7" i="11"/>
  <c r="E6" i="11"/>
  <c r="E5" i="11"/>
  <c r="E105" i="10"/>
  <c r="E106" i="10"/>
  <c r="E62" i="10"/>
  <c r="B64" i="10"/>
  <c r="E63" i="10"/>
  <c r="E61" i="10"/>
  <c r="E119" i="10"/>
  <c r="E118" i="10"/>
  <c r="E117" i="10"/>
  <c r="E116" i="10"/>
  <c r="E115" i="10"/>
  <c r="E114" i="10"/>
  <c r="E113" i="10"/>
  <c r="E112" i="10"/>
  <c r="E111" i="10"/>
  <c r="E55" i="10"/>
  <c r="E53" i="10"/>
  <c r="E52" i="10"/>
  <c r="E48" i="10"/>
  <c r="E40" i="10"/>
  <c r="E30" i="10"/>
  <c r="B62" i="9"/>
  <c r="E61" i="9"/>
  <c r="E62" i="9" s="1"/>
  <c r="D22" i="6" s="1"/>
  <c r="E54" i="9"/>
  <c r="E53" i="9"/>
  <c r="E52" i="9"/>
  <c r="E48" i="9"/>
  <c r="E47" i="9"/>
  <c r="E46" i="9"/>
  <c r="E13" i="9"/>
  <c r="E12" i="9"/>
  <c r="E11" i="9"/>
  <c r="E10" i="9"/>
  <c r="E9" i="9"/>
  <c r="E8" i="9"/>
  <c r="E7" i="9"/>
  <c r="E6" i="9"/>
  <c r="E5" i="9"/>
  <c r="E99" i="14" l="1"/>
  <c r="D55" i="6" s="1"/>
  <c r="E120" i="10"/>
  <c r="E107" i="10"/>
  <c r="D30" i="6" s="1"/>
  <c r="D17" i="6"/>
  <c r="E96" i="11"/>
  <c r="D35" i="6" s="1"/>
  <c r="E101" i="10"/>
  <c r="D29" i="6" s="1"/>
  <c r="E56" i="10"/>
  <c r="E95" i="13"/>
  <c r="E40" i="13"/>
  <c r="D46" i="6" s="1"/>
  <c r="E89" i="9"/>
  <c r="D24" i="6" s="1"/>
  <c r="C24" i="6" s="1"/>
  <c r="E61" i="12"/>
  <c r="E117" i="12"/>
  <c r="D43" i="6" s="1"/>
  <c r="E51" i="14"/>
  <c r="E39" i="14"/>
  <c r="E27" i="14"/>
  <c r="E60" i="14"/>
  <c r="E14" i="14"/>
  <c r="D53" i="6" s="1"/>
  <c r="E57" i="11"/>
  <c r="E49" i="11"/>
  <c r="E37" i="11"/>
  <c r="E64" i="10"/>
  <c r="D28" i="6" s="1"/>
  <c r="D31" i="6"/>
  <c r="E49" i="10"/>
  <c r="E37" i="10"/>
  <c r="D23" i="6"/>
  <c r="E49" i="9"/>
  <c r="E57" i="9" s="1"/>
  <c r="E55" i="9"/>
  <c r="D16" i="6"/>
  <c r="E62" i="14" l="1"/>
  <c r="D54" i="6" s="1"/>
  <c r="D50" i="6"/>
  <c r="D40" i="6"/>
  <c r="D21" i="6"/>
  <c r="H13" i="1" l="1"/>
  <c r="H12" i="1"/>
  <c r="H11" i="1"/>
  <c r="H10" i="1"/>
  <c r="H9" i="1"/>
  <c r="H8" i="1"/>
  <c r="D25" i="1" s="1"/>
  <c r="E137" i="14" l="1"/>
  <c r="E138" i="14"/>
  <c r="E139" i="14"/>
  <c r="E140" i="14"/>
  <c r="E141" i="14"/>
  <c r="E143" i="14"/>
  <c r="E144" i="14"/>
  <c r="B27" i="10" l="1"/>
  <c r="H1" i="6" l="1"/>
  <c r="G1" i="6"/>
  <c r="E189" i="14" l="1"/>
  <c r="E188" i="14"/>
  <c r="E187" i="14"/>
  <c r="E186" i="14"/>
  <c r="E185" i="14"/>
  <c r="E184" i="14"/>
  <c r="E183" i="14"/>
  <c r="E182" i="14"/>
  <c r="E181" i="14"/>
  <c r="E136" i="14"/>
  <c r="E145" i="14" s="1"/>
  <c r="E146" i="14" s="1"/>
  <c r="B112" i="14"/>
  <c r="B121" i="14" s="1"/>
  <c r="E111" i="14"/>
  <c r="E110" i="14"/>
  <c r="E109" i="14"/>
  <c r="E108" i="14"/>
  <c r="E107" i="14"/>
  <c r="E106" i="14"/>
  <c r="E105" i="14"/>
  <c r="E104" i="14"/>
  <c r="E103" i="14"/>
  <c r="B108" i="13"/>
  <c r="E107" i="13"/>
  <c r="E106" i="13"/>
  <c r="E105" i="13"/>
  <c r="E104" i="13"/>
  <c r="E103" i="13"/>
  <c r="E102" i="13"/>
  <c r="E101" i="13"/>
  <c r="E100" i="13"/>
  <c r="E99" i="13"/>
  <c r="B122" i="11"/>
  <c r="E121" i="11"/>
  <c r="E120" i="11"/>
  <c r="E119" i="11"/>
  <c r="E118" i="11"/>
  <c r="E117" i="11"/>
  <c r="E116" i="11"/>
  <c r="E115" i="11"/>
  <c r="E114" i="11"/>
  <c r="E113" i="11"/>
  <c r="B109" i="11"/>
  <c r="E108" i="11"/>
  <c r="E107" i="11"/>
  <c r="E106" i="11"/>
  <c r="E105" i="11"/>
  <c r="E104" i="11"/>
  <c r="E103" i="11"/>
  <c r="E102" i="11"/>
  <c r="E101" i="11"/>
  <c r="E100" i="11"/>
  <c r="E26" i="10"/>
  <c r="E25" i="10"/>
  <c r="E24" i="10"/>
  <c r="E23" i="10"/>
  <c r="E22" i="10"/>
  <c r="E21" i="10"/>
  <c r="E20" i="10"/>
  <c r="E19" i="10"/>
  <c r="E18" i="10"/>
  <c r="D57" i="6" l="1"/>
  <c r="E27" i="10"/>
  <c r="E58" i="10" s="1"/>
  <c r="D27" i="6" s="1"/>
  <c r="E112" i="14"/>
  <c r="D56" i="6" s="1"/>
  <c r="E190" i="14"/>
  <c r="D59" i="6" s="1"/>
  <c r="E108" i="13"/>
  <c r="E109" i="11"/>
  <c r="D36" i="6" s="1"/>
  <c r="E122" i="11"/>
  <c r="D37" i="6" s="1"/>
  <c r="D51" i="6" l="1"/>
  <c r="E192" i="14"/>
  <c r="I38" i="6"/>
  <c r="G52" i="6"/>
  <c r="H52" i="6"/>
  <c r="I52" i="6"/>
  <c r="G45" i="6"/>
  <c r="H45" i="6"/>
  <c r="E45" i="6"/>
  <c r="F45" i="6"/>
  <c r="G38" i="6"/>
  <c r="F38" i="6"/>
  <c r="E38" i="6"/>
  <c r="H32" i="6"/>
  <c r="E32" i="6"/>
  <c r="I32" i="6"/>
  <c r="H38" i="6"/>
  <c r="G32" i="6"/>
  <c r="I45" i="6"/>
  <c r="F52" i="6"/>
  <c r="F32" i="6" l="1"/>
  <c r="F25" i="6"/>
  <c r="E25" i="6"/>
  <c r="I25" i="6"/>
  <c r="H25" i="6"/>
  <c r="G25" i="6"/>
  <c r="E52" i="6"/>
  <c r="E19" i="6" l="1"/>
  <c r="G19" i="6"/>
  <c r="H19" i="6"/>
  <c r="H62" i="6" s="1"/>
  <c r="I12" i="1" s="1"/>
  <c r="F19" i="6"/>
  <c r="I19" i="6"/>
  <c r="I62" i="6" s="1"/>
  <c r="I13" i="1" s="1"/>
  <c r="G62" i="6" l="1"/>
  <c r="I11" i="1" s="1"/>
  <c r="F62" i="6"/>
  <c r="I10" i="1" s="1"/>
  <c r="E62" i="6"/>
  <c r="I9" i="1" s="1"/>
  <c r="C51" i="6"/>
  <c r="C43" i="6"/>
  <c r="C59" i="6" l="1"/>
  <c r="B37" i="7"/>
  <c r="E35" i="7"/>
  <c r="E34" i="7"/>
  <c r="E33" i="7"/>
  <c r="E32" i="7"/>
  <c r="E31" i="7"/>
  <c r="E30" i="7"/>
  <c r="B15" i="7"/>
  <c r="E14" i="7"/>
  <c r="E13" i="7"/>
  <c r="E12" i="7"/>
  <c r="B8" i="7"/>
  <c r="E7" i="7"/>
  <c r="E6" i="7"/>
  <c r="E5" i="7"/>
  <c r="B14" i="9"/>
  <c r="C27" i="6"/>
  <c r="C31" i="6"/>
  <c r="E13" i="10"/>
  <c r="E12" i="10"/>
  <c r="E11" i="10"/>
  <c r="E10" i="10"/>
  <c r="E9" i="10"/>
  <c r="E8" i="10"/>
  <c r="E7" i="10"/>
  <c r="C28" i="6"/>
  <c r="E6" i="10"/>
  <c r="C30" i="6"/>
  <c r="E5" i="10"/>
  <c r="B27" i="11"/>
  <c r="B14" i="11"/>
  <c r="B14" i="12"/>
  <c r="E13" i="12"/>
  <c r="E12" i="12"/>
  <c r="E11" i="12"/>
  <c r="E10" i="12"/>
  <c r="E9" i="12"/>
  <c r="E8" i="12"/>
  <c r="E7" i="12"/>
  <c r="E6" i="12"/>
  <c r="E5" i="12"/>
  <c r="E70" i="13"/>
  <c r="E71" i="13" s="1"/>
  <c r="E110" i="13" s="1"/>
  <c r="C47" i="6"/>
  <c r="D49" i="6" l="1"/>
  <c r="C49" i="6" s="1"/>
  <c r="C48" i="6"/>
  <c r="E14" i="10"/>
  <c r="E37" i="7"/>
  <c r="E15" i="7"/>
  <c r="D9" i="6" s="1"/>
  <c r="C9" i="6" s="1"/>
  <c r="E8" i="7"/>
  <c r="D8" i="6" s="1"/>
  <c r="E14" i="9"/>
  <c r="E91" i="9" s="1"/>
  <c r="C23" i="6"/>
  <c r="C41" i="6"/>
  <c r="C54" i="6"/>
  <c r="C56" i="6"/>
  <c r="C55" i="6"/>
  <c r="C57" i="6"/>
  <c r="C50" i="6"/>
  <c r="C46" i="6"/>
  <c r="C44" i="6"/>
  <c r="C40" i="6"/>
  <c r="C42" i="6"/>
  <c r="E14" i="12"/>
  <c r="E132" i="12" s="1"/>
  <c r="E27" i="11"/>
  <c r="E59" i="11" s="1"/>
  <c r="C36" i="6"/>
  <c r="C37" i="6"/>
  <c r="E14" i="11"/>
  <c r="C29" i="6"/>
  <c r="C22" i="6"/>
  <c r="C8" i="6" l="1"/>
  <c r="E39" i="7"/>
  <c r="D34" i="6"/>
  <c r="C34" i="6" s="1"/>
  <c r="E124" i="11"/>
  <c r="D26" i="6"/>
  <c r="C26" i="6" s="1"/>
  <c r="E122" i="10"/>
  <c r="D39" i="6"/>
  <c r="C39" i="6" s="1"/>
  <c r="D18" i="6"/>
  <c r="C18" i="6" s="1"/>
  <c r="D20" i="6"/>
  <c r="C20" i="6" s="1"/>
  <c r="D33" i="6"/>
  <c r="C33" i="6" s="1"/>
  <c r="D13" i="6"/>
  <c r="C13" i="6" s="1"/>
  <c r="D15" i="6"/>
  <c r="C15" i="6" s="1"/>
  <c r="C16" i="6"/>
  <c r="D11" i="6"/>
  <c r="C11" i="6" s="1"/>
  <c r="C53" i="6"/>
  <c r="C21" i="6"/>
  <c r="D60" i="6"/>
  <c r="D52" i="6"/>
  <c r="D12" i="6" l="1"/>
  <c r="C12" i="6" s="1"/>
  <c r="C45" i="6"/>
  <c r="C17" i="6"/>
  <c r="D14" i="6"/>
  <c r="C14" i="6" s="1"/>
  <c r="C52" i="6"/>
  <c r="C60" i="6"/>
  <c r="D32" i="6"/>
  <c r="D25" i="6"/>
  <c r="C38" i="6"/>
  <c r="C35" i="6"/>
  <c r="D19" i="6" l="1"/>
  <c r="C19" i="6" s="1"/>
  <c r="C25" i="6"/>
  <c r="D62" i="6" l="1"/>
  <c r="I8" i="1" s="1"/>
  <c r="D24" i="1" s="1"/>
  <c r="C62" i="6"/>
  <c r="T34" i="18" s="1"/>
  <c r="H5" i="1" s="1"/>
  <c r="T33" i="18" l="1"/>
  <c r="I14" i="1"/>
</calcChain>
</file>

<file path=xl/sharedStrings.xml><?xml version="1.0" encoding="utf-8"?>
<sst xmlns="http://schemas.openxmlformats.org/spreadsheetml/2006/main" count="11452" uniqueCount="805">
  <si>
    <t>Task Description</t>
  </si>
  <si>
    <t>Project Phase</t>
  </si>
  <si>
    <t xml:space="preserve">General Criteria a. </t>
  </si>
  <si>
    <t xml:space="preserve">General Criteria b. </t>
  </si>
  <si>
    <t xml:space="preserve">GWMSC (4) c   </t>
  </si>
  <si>
    <t xml:space="preserve">GWMSC (4) d   </t>
  </si>
  <si>
    <t xml:space="preserve">GWMSC (4) a   </t>
  </si>
  <si>
    <t xml:space="preserve">GWMSC (3) c   </t>
  </si>
  <si>
    <t xml:space="preserve">GWMSC (4) b   </t>
  </si>
  <si>
    <t xml:space="preserve">GWMSC (2) b   </t>
  </si>
  <si>
    <t xml:space="preserve">GWMSC (2) d   </t>
  </si>
  <si>
    <t xml:space="preserve">GWMSC (2) c   </t>
  </si>
  <si>
    <t xml:space="preserve">GWMSC (1) a   </t>
  </si>
  <si>
    <t xml:space="preserve">GWMSC (3) b   </t>
  </si>
  <si>
    <t xml:space="preserve">GWMSC (3) a   </t>
  </si>
  <si>
    <t xml:space="preserve">GWMSC (2) a   </t>
  </si>
  <si>
    <t xml:space="preserve">GWMSC (3) d   </t>
  </si>
  <si>
    <t xml:space="preserve">GWMSC (1) c   </t>
  </si>
  <si>
    <t xml:space="preserve">GWMSC (1) b   </t>
  </si>
  <si>
    <t xml:space="preserve">VI to IA MSC a, Scenario 3C   </t>
  </si>
  <si>
    <t xml:space="preserve">VI to IA MSC a, Scenario 4, No Bio   </t>
  </si>
  <si>
    <t xml:space="preserve">VI to IA MSC a, Scenario 3A   </t>
  </si>
  <si>
    <t xml:space="preserve">VI to IA MSC a, Scenario 2   </t>
  </si>
  <si>
    <t xml:space="preserve">VI to IA MSC a, Scenario 3B   </t>
  </si>
  <si>
    <t xml:space="preserve">VI to IA MSC a, Scenario 4, Bio   </t>
  </si>
  <si>
    <t>DC OAE MSC c</t>
  </si>
  <si>
    <t>DC OAE MSC a</t>
  </si>
  <si>
    <t>DC OAE MSC b</t>
  </si>
  <si>
    <t>Lead Agency CSM concurrence</t>
  </si>
  <si>
    <t>Lead Agency Report Review</t>
  </si>
  <si>
    <t>Lead Agency WP concurrence</t>
  </si>
  <si>
    <t>Consultant Remediation Report</t>
  </si>
  <si>
    <t>Consultant Remediation System Down</t>
  </si>
  <si>
    <t>Grantee Document Upload</t>
  </si>
  <si>
    <t>RP SCAP Document Upload</t>
  </si>
  <si>
    <t>RP OSCF Document Upload</t>
  </si>
  <si>
    <t>Program</t>
  </si>
  <si>
    <t>(Select from Pull-Down Menu)</t>
  </si>
  <si>
    <t>Explanation of Metrics (Reason for Difference in Budget/Schedule)</t>
  </si>
  <si>
    <t>(Select from Pull-Down)</t>
  </si>
  <si>
    <t xml:space="preserve">VI to IA MSC a, Scenario 1   </t>
  </si>
  <si>
    <t xml:space="preserve">General Criteria c. </t>
  </si>
  <si>
    <t xml:space="preserve">General Criteria d. </t>
  </si>
  <si>
    <t xml:space="preserve">General Criteria e. </t>
  </si>
  <si>
    <t xml:space="preserve">General Criteria f. </t>
  </si>
  <si>
    <t>General Criteria g.</t>
  </si>
  <si>
    <t xml:space="preserve">General Criteria h. </t>
  </si>
  <si>
    <t>SA - Soil/Groundwater Sampling</t>
  </si>
  <si>
    <t>SA - Soil Boring/Monitoring Well Installation</t>
  </si>
  <si>
    <t>SA - Soil Gas Survey</t>
  </si>
  <si>
    <t>GW - Groundwater Sampling</t>
  </si>
  <si>
    <t>IR - Excavation/Over-excavation</t>
  </si>
  <si>
    <t>IR - Free Product Removal</t>
  </si>
  <si>
    <t>IR - Extraction (SVE, GWPT, DPE)</t>
  </si>
  <si>
    <t>IR - Bio-Treatment</t>
  </si>
  <si>
    <t>IR - Interim Remediation Waste Disposal</t>
  </si>
  <si>
    <t>RS - Bench/Pilot Testing</t>
  </si>
  <si>
    <t>The unauthorized release is located within the service area of a public water system.</t>
  </si>
  <si>
    <t>The unauthorized release consists only of petroleum.</t>
  </si>
  <si>
    <t>The unauthorized ("primary") release from the UST system has been stopped.</t>
  </si>
  <si>
    <t>A conceptual site model that assesses the nature, extent, and mobility of the release has been developed.</t>
  </si>
  <si>
    <t>Secondary source has been removed to the extent practicable.</t>
  </si>
  <si>
    <t>Free product has been removed to the maximum extent practicable.</t>
  </si>
  <si>
    <t>Soil and groundwater has been tested for methyl tert-butyl ether (MTBE) and results reported in accordance with Health and Safety Code section 25296.15.</t>
  </si>
  <si>
    <t>Nuisance as defined by Water Code section 13050 does not exist at the site.</t>
  </si>
  <si>
    <t>Groundwater Media Specific Criteria</t>
  </si>
  <si>
    <t>The contaminant plume that exceeds water quality objectives is less than 100 feet in length.</t>
  </si>
  <si>
    <t>The nearest existing water supply well or surface water body is greater than 250 feet from the defined plume boundary.</t>
  </si>
  <si>
    <t>There is no free product.</t>
  </si>
  <si>
    <t>The contaminant plume that exceeds water quality objectives is less than 1,000 feet in length.</t>
  </si>
  <si>
    <t>The contaminant plume that exceeds water quality objectives is less than 250 feet in length.</t>
  </si>
  <si>
    <t>The nearest existing water supply well or surface water body is greater than 1,000 feet from the defined plume boundary.</t>
  </si>
  <si>
    <t>The property owner is willing to accept a land use restriction if the regulatory agency requires a land use restriction as a condition of closure.</t>
  </si>
  <si>
    <t>The plume has been stable or decreasing for a minimum of five years.</t>
  </si>
  <si>
    <t>Free product has been removed to the maximum extent practicable, may still be present below the site where the release originated, but does not extend off-site.</t>
  </si>
  <si>
    <t xml:space="preserve">GWMSC (3) e   </t>
  </si>
  <si>
    <t>Vapor Intrusion to Indoor Air Media Specific Criteria</t>
  </si>
  <si>
    <t>Direct Contact &amp; Outdoor Air Exposure Media Specific Criteria</t>
  </si>
  <si>
    <t>Maximum concentrations of petroleum constituents in soil are less than or equal to those listed in Table 1 for the specified depth below ground surface (bgs). The concentration limits for 0 to 5 feet bgs protect from ingestion of soil, dermal contact with soil, and inhalation of volatile soil emissions and inhalation of particulate emissions. The 5 to 10 feet bgs concentration limits protect from inhalation of volatile soil emissions. Both the 0 to 5 feet bgs concentration limits and the 5 to 10 feet bgs concentration limits for the appropriate site classification (Residential or Commercial/Industrial) shall be satisfied. In addition, if exposure to construction workers or utility trench workers are reasonably anticipated, the concentration limits for Utility Worker shall also be satisfied.</t>
  </si>
  <si>
    <t>Maximum concentrations of petroleum constituents in soil are less than levels that a site specific risk assessment demonstrates will have no significant risk of adversely affecting human health.</t>
  </si>
  <si>
    <t>As a result of controlling exposure through the use of mitigation measures or through the use of institutional or engineering controls, the regulatory agency determines that the concentrations of petroleum constituents in soil will have no significant risk of adversely affecting human health.</t>
  </si>
  <si>
    <t>1. The bioattenuation zone shall be a continuous zone that provides a separation of at least 30 feet vertically between the LNAPL in groundwater and the foundation of existing or potential buildings; and 
2. Total TPH (TPH-g and TPH-d combined) are less than 100 mg/kg throughout the entire depth of the bioattenuation zone.</t>
  </si>
  <si>
    <t>1. The bioattenuation zone shall be a continuous zone that provides a separation of at least 30 feet both laterally and vertically between the LNAPL in soil and the foundation of existing or potential buildings, and 2. Total TPH (TPH-g and TPH-d combined) are less than 100 mg/kg throughout the entire lateral and vertical extent of the bioattenuation zone.</t>
  </si>
  <si>
    <t>1) Where benzene concentrations are less than 100 μg/L, the bioattenuation zone:
a) Shall be a continuous zone that provides a separation of at least 5 feet vertically between the dissolved phase Benzene and the foundation of existing or potential buildings; and
b) Contain Total TPH (TPH-g and TPH-d combined) less than 100 mg/kg throughout the entire depth of the bioattenuation zone.</t>
  </si>
  <si>
    <t>1) Where benzene concentrations are equal to or greater than 100 μg/L but less than 1000 μg/L, the bioattenuation zone:
a) Shall be a continuous zone that provides a separation of at least 10 feet vertically between the dissolved phase Benzene and the foundation of existing or potential buildings; and b) Contain Total TPH (TPH-g and TPH-d combined) less than 100 mg/kg throughout the entire depth of the bioattenuation zone.</t>
  </si>
  <si>
    <t>Where benzene concentrations are less than 1000 μg/L, the bioattenuation zone:
1. Shall be a continuous zone that provides a separation of least 5 feet vertically between the dissolved phase Benzene and the foundation of existing or potential buildings; and
2. Contain Total TPH (TPH-g and TPH-d combined) less than 100 mg/kg throughout the entire depth of the bioattenuation zone.</t>
  </si>
  <si>
    <t>Proposed SOW</t>
  </si>
  <si>
    <t>Criteria Not Met</t>
  </si>
  <si>
    <t>SCUFIIS Budget Categories</t>
  </si>
  <si>
    <t>SC - Site Closure</t>
  </si>
  <si>
    <t>VM - Verification Monitoring</t>
  </si>
  <si>
    <t>CAP/REM - Corrective Action Plan/Remediation</t>
  </si>
  <si>
    <t>RS/IRA - Remedial Selection/Interim Remedial Activities</t>
  </si>
  <si>
    <t>SWI - Soil and Groundwater Investigation</t>
  </si>
  <si>
    <t>Work Phase</t>
  </si>
  <si>
    <t>Contact Information</t>
  </si>
  <si>
    <t>Budget Information</t>
  </si>
  <si>
    <t xml:space="preserve">Summary of Project/Scope of Work (SOW): </t>
  </si>
  <si>
    <t>Summary of Closure Criteria Not Met:</t>
  </si>
  <si>
    <t>Task</t>
  </si>
  <si>
    <t xml:space="preserve">     1.0 Project Management</t>
  </si>
  <si>
    <t xml:space="preserve">    2.0   Site Assessment</t>
  </si>
  <si>
    <t>2.1 Work Plan Preparation &amp; Approval</t>
  </si>
  <si>
    <t>2.3 Drilling Subcontractor</t>
  </si>
  <si>
    <t>Subtotal</t>
  </si>
  <si>
    <t xml:space="preserve">    3.0   Groundwater Monitoring</t>
  </si>
  <si>
    <t>3.1 Work Plan Preparation &amp; Approval</t>
  </si>
  <si>
    <t>3.4 Laboratory Analyses</t>
  </si>
  <si>
    <t xml:space="preserve">    4.0   Interim Remedial Action</t>
  </si>
  <si>
    <t>4.1 Work Plan Preparation &amp; Approval</t>
  </si>
  <si>
    <t>4.3 Waste Disposal</t>
  </si>
  <si>
    <t xml:space="preserve">    5.0   Remedy Selection </t>
  </si>
  <si>
    <t>5.1 Corrective Action Plan Preparation &amp; Approval</t>
  </si>
  <si>
    <t>5.4 Design/Specifications Development/ Collect Bids</t>
  </si>
  <si>
    <t xml:space="preserve">   6.0   Remedial Implementation</t>
  </si>
  <si>
    <t>6.1 Work Plan Preparation &amp; Approval</t>
  </si>
  <si>
    <t xml:space="preserve">    7.0   Remedial System O&amp;M</t>
  </si>
  <si>
    <t>7.3 Waste Disposal</t>
  </si>
  <si>
    <t>7.4 Utilities</t>
  </si>
  <si>
    <t xml:space="preserve">    8.0   Post Remediation/Closure</t>
  </si>
  <si>
    <t>8.5 Well Abandonment &amp; Site Restoration</t>
  </si>
  <si>
    <t>Total Estimated Cost to Close</t>
  </si>
  <si>
    <t xml:space="preserve">Staff Title/Classification </t>
  </si>
  <si>
    <t>Hours</t>
  </si>
  <si>
    <t xml:space="preserve">Total </t>
  </si>
  <si>
    <t>Principal Engineer/Geologist</t>
  </si>
  <si>
    <t>Project Manager</t>
  </si>
  <si>
    <t>Senior Engineer/Geologist</t>
  </si>
  <si>
    <t xml:space="preserve">Senior Engineer/Geologist </t>
  </si>
  <si>
    <t>Project/Assoc Engineer/Geologist</t>
  </si>
  <si>
    <t>Staff Engineer/Geologist</t>
  </si>
  <si>
    <t>Senior Technician</t>
  </si>
  <si>
    <t>Technician</t>
  </si>
  <si>
    <t>Drafts Person</t>
  </si>
  <si>
    <t>Clerical</t>
  </si>
  <si>
    <t>Totals</t>
  </si>
  <si>
    <t xml:space="preserve">Other Direct Costs (ODCs) </t>
  </si>
  <si>
    <t>Units</t>
  </si>
  <si>
    <t>Well Drilling Permits</t>
  </si>
  <si>
    <t>Mobilization &amp; Demobilization</t>
  </si>
  <si>
    <t>Surface Completion</t>
  </si>
  <si>
    <t>Unit Cost</t>
  </si>
  <si>
    <t>Total</t>
  </si>
  <si>
    <t>EPA Method TO-15 (VOCs by GC/MS)</t>
  </si>
  <si>
    <t>EPA Method 8260  volatile organic compounds (VOCs) and oxygenates</t>
  </si>
  <si>
    <t>EPA Method 8021 (VOCs and oxygenates by GC/PID)</t>
  </si>
  <si>
    <t>EPA Method  8270 semi-volatile organic compounds (SVOCs)</t>
  </si>
  <si>
    <t>EPA Method 8260B  (VOCs and oxygenates by GC/MS)</t>
  </si>
  <si>
    <t>Waste Characterization (reactivity/corrosivity/ignitability)</t>
  </si>
  <si>
    <t>Subtotals</t>
  </si>
  <si>
    <t>Equipment Rental/Supplies</t>
  </si>
  <si>
    <t>Pump ($/day)</t>
  </si>
  <si>
    <t>pH/Ec/T meter</t>
  </si>
  <si>
    <t>Water Level Indicator/Interface Probe</t>
  </si>
  <si>
    <t>Miscellaneous Items</t>
  </si>
  <si>
    <t>Utilities,  per month</t>
  </si>
  <si>
    <t>Site Cleanup &amp; Waste Disposal</t>
  </si>
  <si>
    <t>Claim No (s) or Grant ID.:</t>
  </si>
  <si>
    <t>Project or Site Name:</t>
  </si>
  <si>
    <t>Claimant/Grantee Contact Name:</t>
  </si>
  <si>
    <t>Project or Site Address:</t>
  </si>
  <si>
    <t>Project/Site Information</t>
  </si>
  <si>
    <t>Other</t>
  </si>
  <si>
    <t>SC - Post Remediation Verification Sampling</t>
  </si>
  <si>
    <t>SC - Data Evaluation/Risk Assessment</t>
  </si>
  <si>
    <t>SC - Well Abandonment &amp; Site Restoration</t>
  </si>
  <si>
    <t>SC - Site Closure Reporting</t>
  </si>
  <si>
    <r>
      <t xml:space="preserve">The dissolved concentration of benzene is less than 3,000 </t>
    </r>
    <r>
      <rPr>
        <sz val="12"/>
        <color theme="1"/>
        <rFont val="Calibri"/>
        <family val="2"/>
      </rPr>
      <t>µ</t>
    </r>
    <r>
      <rPr>
        <sz val="12"/>
        <color theme="1"/>
        <rFont val="Calibri"/>
        <family val="2"/>
        <scheme val="minor"/>
      </rPr>
      <t xml:space="preserve">g/L and the dissolved concentration of MTBE is less than 1,000 </t>
    </r>
    <r>
      <rPr>
        <sz val="12"/>
        <color theme="1"/>
        <rFont val="Calibri"/>
        <family val="2"/>
      </rPr>
      <t>µ</t>
    </r>
    <r>
      <rPr>
        <sz val="12"/>
        <color theme="1"/>
        <rFont val="Calibri"/>
        <family val="2"/>
        <scheme val="minor"/>
      </rPr>
      <t>g/L.</t>
    </r>
  </si>
  <si>
    <r>
      <t xml:space="preserve">The dissolved concentration of benzene is less than 1,000 </t>
    </r>
    <r>
      <rPr>
        <sz val="12"/>
        <color theme="1"/>
        <rFont val="Calibri"/>
        <family val="2"/>
      </rPr>
      <t>µ</t>
    </r>
    <r>
      <rPr>
        <sz val="12"/>
        <color theme="1"/>
        <rFont val="Calibri"/>
        <family val="2"/>
        <scheme val="minor"/>
      </rPr>
      <t xml:space="preserve">g/L and the dissolved concentration of MTBE is less than 1,000 </t>
    </r>
    <r>
      <rPr>
        <sz val="12"/>
        <color theme="1"/>
        <rFont val="Calibri"/>
        <family val="2"/>
      </rPr>
      <t>µ</t>
    </r>
    <r>
      <rPr>
        <sz val="12"/>
        <color theme="1"/>
        <rFont val="Calibri"/>
        <family val="2"/>
        <scheme val="minor"/>
      </rPr>
      <t>g/L.</t>
    </r>
  </si>
  <si>
    <t>General Criteria</t>
  </si>
  <si>
    <t xml:space="preserve"> </t>
  </si>
  <si>
    <t>Fiscal Year</t>
  </si>
  <si>
    <t>2st  Quarter</t>
  </si>
  <si>
    <t>3rd  Quarter</t>
  </si>
  <si>
    <t>4th
Quarter</t>
  </si>
  <si>
    <t>5th
Quarter</t>
  </si>
  <si>
    <t>6th
Quarter</t>
  </si>
  <si>
    <t>7th Quarter</t>
  </si>
  <si>
    <t>8th Quarter</t>
  </si>
  <si>
    <t>1.0 - Project Management</t>
  </si>
  <si>
    <t>2.0 - Site Assessment</t>
  </si>
  <si>
    <t>3.0 - Groundwater Monitoring</t>
  </si>
  <si>
    <t>6.0 - Remedial Implementation</t>
  </si>
  <si>
    <t>7.0 - Remedial System O &amp; M</t>
  </si>
  <si>
    <t>8.0 - Post Remediation/Closure</t>
  </si>
  <si>
    <t>Claimant/Grantee  Email Address:</t>
  </si>
  <si>
    <t>Other 2</t>
  </si>
  <si>
    <t>Other 1</t>
  </si>
  <si>
    <t>Rate</t>
  </si>
  <si>
    <t>8.5  Well Abandonment &amp; Site Restoration</t>
  </si>
  <si>
    <t>Description</t>
  </si>
  <si>
    <t>7.3  Waste Disposal</t>
  </si>
  <si>
    <t>7.4  Utilities</t>
  </si>
  <si>
    <t>6.1  Work Plan Preparation &amp; Approval</t>
  </si>
  <si>
    <t>4.3  Waste Disposal</t>
  </si>
  <si>
    <t>3.2 Groundwater Monitoring Event</t>
  </si>
  <si>
    <t>1.3  PEP/BCR</t>
  </si>
  <si>
    <t>Enter percent of work to be completed each quarter
Must total across to 100%</t>
  </si>
  <si>
    <t>Totals $$</t>
  </si>
  <si>
    <t>1st Quarter
(percent of total)</t>
  </si>
  <si>
    <t>Total %</t>
  </si>
  <si>
    <t>1.1  ETAC</t>
  </si>
  <si>
    <t>Fiscal Year Start Date</t>
  </si>
  <si>
    <t>Projected Cost for Fiscal Year</t>
  </si>
  <si>
    <t>Site Closure Information</t>
  </si>
  <si>
    <t>Claimant/Grantee  Phone Number:</t>
  </si>
  <si>
    <t xml:space="preserve">Total Costs Through Closure </t>
  </si>
  <si>
    <t>Fiscal Year 2017/2018</t>
  </si>
  <si>
    <t>Fiscal Year 2018/2019</t>
  </si>
  <si>
    <t>Fiscal Year 2019/2020</t>
  </si>
  <si>
    <t>Fiscal Year 2020/2021</t>
  </si>
  <si>
    <t>Fiscal Year 2021/2022</t>
  </si>
  <si>
    <t>Fiscal Year 2022/2023</t>
  </si>
  <si>
    <t>GW Monitoring Frequency</t>
  </si>
  <si>
    <t>Amendment Reason</t>
  </si>
  <si>
    <t>Document Type</t>
  </si>
  <si>
    <t>Budget Category</t>
  </si>
  <si>
    <t>Amendment Number</t>
  </si>
  <si>
    <t>N/A</t>
  </si>
  <si>
    <t>Quarterly</t>
  </si>
  <si>
    <t>Semi-annually</t>
  </si>
  <si>
    <t>Annually</t>
  </si>
  <si>
    <t>Monthly</t>
  </si>
  <si>
    <t xml:space="preserve">          Project or Site Name:</t>
  </si>
  <si>
    <t>Amendment No.:</t>
  </si>
  <si>
    <t>Claim No(s) or Project No(s):</t>
  </si>
  <si>
    <t>Date Agreement Reached:</t>
  </si>
  <si>
    <t>Budget Category by Fiscal Year</t>
  </si>
  <si>
    <t>Budget Categories</t>
  </si>
  <si>
    <t>SWI</t>
  </si>
  <si>
    <t>RS/IRA</t>
  </si>
  <si>
    <t>CAP/REM</t>
  </si>
  <si>
    <t>VM</t>
  </si>
  <si>
    <t>SC</t>
  </si>
  <si>
    <t>Projected Duration</t>
  </si>
  <si>
    <t>Fund Sunset</t>
  </si>
  <si>
    <t>CAP - Corrective Action Plan</t>
  </si>
  <si>
    <t>GW - Groundwater</t>
  </si>
  <si>
    <t>CSM - Conceptual Site Model</t>
  </si>
  <si>
    <t>RAP - Remedial Action Plan</t>
  </si>
  <si>
    <t>WP - Work Plan</t>
  </si>
  <si>
    <t>Borings/Wells</t>
  </si>
  <si>
    <t>SA - Other</t>
  </si>
  <si>
    <t>SA - Laboratory Analyses</t>
  </si>
  <si>
    <t>GW - Laboratory Analyses</t>
  </si>
  <si>
    <t>IR - Soil/Groundwater Sampling</t>
  </si>
  <si>
    <t>IR - Laboratory Analyses</t>
  </si>
  <si>
    <t>IR - Utilities</t>
  </si>
  <si>
    <t>IR - Other</t>
  </si>
  <si>
    <t>RS - Feasibility Study/Alternative Screening</t>
  </si>
  <si>
    <t>RS - Other</t>
  </si>
  <si>
    <t>RI - Permitting</t>
  </si>
  <si>
    <t>RI - Well Installation/Construction</t>
  </si>
  <si>
    <t>RS - Corrective Action Plan Workplan Preparation &amp; Approval</t>
  </si>
  <si>
    <t>IR - Interim Remedial Action Workplan Preparation &amp; Approval</t>
  </si>
  <si>
    <t>GW - Groundwater Sampling Workplan &amp; Approval</t>
  </si>
  <si>
    <t>SA - Site Assessment Workplan Preparation &amp; Approval</t>
  </si>
  <si>
    <t>RI - Drilling Subcontractor</t>
  </si>
  <si>
    <t>RI - Soil/Groundwater Sampling</t>
  </si>
  <si>
    <t>RI - Laboratory Analyses</t>
  </si>
  <si>
    <t>RI - Other</t>
  </si>
  <si>
    <t>RSOM - System Performance Monitoring</t>
  </si>
  <si>
    <t>RSOM - Repairs</t>
  </si>
  <si>
    <t>RSOM - Waste Disposal</t>
  </si>
  <si>
    <t>RSOM - Utilities</t>
  </si>
  <si>
    <t>RSOM - Groundwater Sampling</t>
  </si>
  <si>
    <t>RSOM - Influent/Effluent Sampling</t>
  </si>
  <si>
    <t>RSOM - Laboratory Analyses</t>
  </si>
  <si>
    <t>RSOM - System Performance Reporting</t>
  </si>
  <si>
    <t>RSOM - Other-system demolition</t>
  </si>
  <si>
    <t>SC - Laboratory Analyses</t>
  </si>
  <si>
    <t>SC - Other</t>
  </si>
  <si>
    <t>PM - ETAC</t>
  </si>
  <si>
    <t>PM - RTAC</t>
  </si>
  <si>
    <t>PM - PEP/BCR</t>
  </si>
  <si>
    <t>SA - Drilling Subcontractor</t>
  </si>
  <si>
    <t>SA - Site Assessment Reporting</t>
  </si>
  <si>
    <t>GW - Other</t>
  </si>
  <si>
    <t>GW - Groundwater Monitoring Reporting</t>
  </si>
  <si>
    <t>4.0 - Interim Remedial Action</t>
  </si>
  <si>
    <t>5.0 - Remedy Selection</t>
  </si>
  <si>
    <t>Remediation Information -Plan</t>
  </si>
  <si>
    <t>Remediation Information -Technology</t>
  </si>
  <si>
    <t>SVE</t>
  </si>
  <si>
    <t>GW P&amp;T</t>
  </si>
  <si>
    <t>AS</t>
  </si>
  <si>
    <t>Excavation</t>
  </si>
  <si>
    <t>ISCO</t>
  </si>
  <si>
    <t>DPE</t>
  </si>
  <si>
    <t>MPE</t>
  </si>
  <si>
    <t>Remediation Information -Type of Unit</t>
  </si>
  <si>
    <t>Fixed</t>
  </si>
  <si>
    <t>Mobile</t>
  </si>
  <si>
    <t>Remediation Information -Remediation Unit Owner</t>
  </si>
  <si>
    <t>Claimant/Grantee</t>
  </si>
  <si>
    <t>Consultant</t>
  </si>
  <si>
    <t>AQMD Permit No.</t>
  </si>
  <si>
    <t>Remediation Unit Owner</t>
  </si>
  <si>
    <t>No. &amp; Type of Remediation Wells</t>
  </si>
  <si>
    <t>Current Influent Vapor Concentration  (ppmv)</t>
  </si>
  <si>
    <t>Date of Current Influent Vapor Concentration  (ppmv)</t>
  </si>
  <si>
    <t>Latest Influent Groundwater Concentration (ppb)</t>
  </si>
  <si>
    <t>Date of Latest Influent Groundwater Concentration (ppb)</t>
  </si>
  <si>
    <t>Supplemental Energy Consumption Per Month (Propane in Gallons)</t>
  </si>
  <si>
    <t>Supplemental Energy Consumption Per Month (Natural Gas in BTUs/Therms)</t>
  </si>
  <si>
    <t>Supplemental Energy Consumption Per Month (Electricity in KWH)</t>
  </si>
  <si>
    <t>Additional Comments</t>
  </si>
  <si>
    <t>IR - Interim Remedial Action Reporting</t>
  </si>
  <si>
    <t>RS - Corrective Action Plan Reporting</t>
  </si>
  <si>
    <t>RI - Remedial System Waste Disposal</t>
  </si>
  <si>
    <t>RI - Remedial System Installation</t>
  </si>
  <si>
    <t>RS - Remedial System Design/Specification/Bids</t>
  </si>
  <si>
    <t>RI - Remedial Implementation Workplan Preparation &amp; Approval</t>
  </si>
  <si>
    <t>RI - Remedial System Design/Specification/Bids</t>
  </si>
  <si>
    <t>RI - Remedial Implementation Reporting</t>
  </si>
  <si>
    <t>SC - Vapor Intrusion Study</t>
  </si>
  <si>
    <t>Reusable Bailer</t>
  </si>
  <si>
    <t>PID/FID</t>
  </si>
  <si>
    <t>Disposable Bailer</t>
  </si>
  <si>
    <t>55-gallon drum</t>
  </si>
  <si>
    <t>Soil Sample Liners</t>
  </si>
  <si>
    <t>Proposed Scope of Work</t>
  </si>
  <si>
    <t>For Fund Staff Use Only</t>
  </si>
  <si>
    <t>(Example: General Criteria e: MTBE plume not delineated.  GW Specific 4(c): Domestic water supply well threatened (&lt;250 feet).)</t>
  </si>
  <si>
    <t>(Example: Finalize remediation system installation, perform system startup, prepare and submit system installation and startup report, and install three vapor extraction wells)</t>
  </si>
  <si>
    <t>Claims EAR - Emergency, Abandoned and Recalcitrant</t>
  </si>
  <si>
    <t>Claims ECAP - Expedited Claim Account Program</t>
  </si>
  <si>
    <t>Claims OSCF - Orphan Site Cleanup Fund</t>
  </si>
  <si>
    <t>Claims RSR -  Case Closure Review Summary Report</t>
  </si>
  <si>
    <t>Claims SCAP - Site Cleanup Subaccount Program</t>
  </si>
  <si>
    <t xml:space="preserve">WD - Well Destruction Report </t>
  </si>
  <si>
    <t>Other Report / Document</t>
  </si>
  <si>
    <t>Site Visit / Inspection</t>
  </si>
  <si>
    <t>13267 Requirement</t>
  </si>
  <si>
    <t>Liquid Waste
Mass Removal for Prior 12 Months (in gallons)</t>
  </si>
  <si>
    <t>Wastewater
Mass Removal for Prior 12 Months (in gallons)</t>
  </si>
  <si>
    <t>Soil Vapor
Mass Removal for Prior 12 Months (in pounds)</t>
  </si>
  <si>
    <t>Click Here To View Policy</t>
  </si>
  <si>
    <t>Section A</t>
  </si>
  <si>
    <t>Section B</t>
  </si>
  <si>
    <t>Section C</t>
  </si>
  <si>
    <t>Section D</t>
  </si>
  <si>
    <t>Section E</t>
  </si>
  <si>
    <t>Type of Remediation Plan</t>
  </si>
  <si>
    <t>Date of Remediation Plan</t>
  </si>
  <si>
    <t>Remediation Technology</t>
  </si>
  <si>
    <t>Date Approved by Regulatory Agency</t>
  </si>
  <si>
    <t>System Start-Up Date</t>
  </si>
  <si>
    <t>Duration/Planned Duration of Remediation (in months)</t>
  </si>
  <si>
    <t>No. of Hours Operating Per Month</t>
  </si>
  <si>
    <t>No. of O&amp;M Visits Per Month</t>
  </si>
  <si>
    <t>Depth to Water in Feet (minimum)</t>
  </si>
  <si>
    <t>Depth to Water in Feet (maximum)</t>
  </si>
  <si>
    <t>Criteria for Rebound Testing or Termination</t>
  </si>
  <si>
    <t>Extent of Source Area (square feet)</t>
  </si>
  <si>
    <t>Extent of Dissolved Plume (square feet)</t>
  </si>
  <si>
    <t>Substances Released</t>
  </si>
  <si>
    <t>If other selected, specify</t>
  </si>
  <si>
    <t>NAPL Thickness (inches)</t>
  </si>
  <si>
    <t>Non-Petroleum Substances Released (if any, specify)</t>
  </si>
  <si>
    <t>Manufacturer</t>
  </si>
  <si>
    <t>Model No.</t>
  </si>
  <si>
    <t>Serial No.</t>
  </si>
  <si>
    <t>Type of Unit</t>
  </si>
  <si>
    <t>mm/dd/yyyy</t>
  </si>
  <si>
    <t>mm/yyyy</t>
  </si>
  <si>
    <t>Gallons</t>
  </si>
  <si>
    <t>Pounds</t>
  </si>
  <si>
    <t>Section F</t>
  </si>
  <si>
    <t>Claimant/Grantee Name:</t>
  </si>
  <si>
    <t>Fund Staff Name and Email Address:</t>
  </si>
  <si>
    <t>Fund Supervisor Name and Email Address:</t>
  </si>
  <si>
    <t>Regulator Staff Name and Email Address:</t>
  </si>
  <si>
    <t>Regulator Supervisor Name and Email Address:</t>
  </si>
  <si>
    <t>When applying the criteria in the table (see the Policy), the soil gas sample must be obtained from the following locations:
a. Beneath or adjacent to an existing building: The soil gas sample shall be collected at least five feet below the bottom of the building foundation.
b. Future construction: The soil gas sample shall be collected from at least five feet below ground surface.</t>
  </si>
  <si>
    <t>The criteria in the table (see the Policy) apply if the following requirement for a bioattenuation zone are satisfied:
1. There is a minimum of five vertical feet of soil between the soil vapor measurement and the foundation of an existing building or ground surface of future construction.
2. TPH (TPHg + TPHd) is less than 100 mg/kg (measured in at least two depths within the five-foot zone.)
3. Oxygen is greater than or equal to four percent measured at the bottom of the five-foot zone.</t>
  </si>
  <si>
    <t>Shaded Cells are Unlocked</t>
  </si>
  <si>
    <t>Shaded Cells are Locked</t>
  </si>
  <si>
    <t>Capacity</t>
  </si>
  <si>
    <t>Benzene</t>
  </si>
  <si>
    <t>Toluene</t>
  </si>
  <si>
    <t>Ethylbenzene</t>
  </si>
  <si>
    <t>Total Xylenes</t>
  </si>
  <si>
    <t>Methyl Tert-Butyl Ether (MTBE)</t>
  </si>
  <si>
    <t>Total Petroleum Hydrocarbons (TPH) as gasoline</t>
  </si>
  <si>
    <t>TPH as diesel</t>
  </si>
  <si>
    <t>Diesel Range Organics / DRO</t>
  </si>
  <si>
    <t>TPH as motor oil</t>
  </si>
  <si>
    <t>1,2-Dichloroethane</t>
  </si>
  <si>
    <t>Ethylene Dibromide (EDB)</t>
  </si>
  <si>
    <t>Ethylene Dichloride (EDC)</t>
  </si>
  <si>
    <t>Ethyl Tert-Butyl Ether (ETBE),</t>
  </si>
  <si>
    <t>Tertiary Butyl Alcohol (TBA),</t>
  </si>
  <si>
    <t>Di-isopropyl Ether (DIPE),</t>
  </si>
  <si>
    <t>Tertiary Amyl Methyl Ether (TAME)</t>
  </si>
  <si>
    <t>Gasoline Range Organics /GRO</t>
  </si>
  <si>
    <t>Remediation Information -Non-Petroleum Substances Released</t>
  </si>
  <si>
    <t>Tetrachloroethylene (PCE)</t>
  </si>
  <si>
    <t>Trichloroethylene (TCE)</t>
  </si>
  <si>
    <t>Vinyl Chloride</t>
  </si>
  <si>
    <t>Perchlorate</t>
  </si>
  <si>
    <t>Nitrate</t>
  </si>
  <si>
    <t>2,3,7,8-TCDD (Dioxin)</t>
  </si>
  <si>
    <t>Carbofuran</t>
  </si>
  <si>
    <t xml:space="preserve">Other </t>
  </si>
  <si>
    <t>Section 1</t>
  </si>
  <si>
    <t>Section 2</t>
  </si>
  <si>
    <t>Section 3</t>
  </si>
  <si>
    <t>Section 5</t>
  </si>
  <si>
    <t>Off-Site Access Delay</t>
  </si>
  <si>
    <t>RR Documentation Missing</t>
  </si>
  <si>
    <t>Fund Payment &lt; 90 Days</t>
  </si>
  <si>
    <t>Consultant WP Implementation &gt; 90 Days</t>
  </si>
  <si>
    <t>Fund Payment &gt; 90 Days</t>
  </si>
  <si>
    <t>Lead Agency Report Review &lt; 45 Days</t>
  </si>
  <si>
    <t>Lead Agency WP Concurrence &lt; 60 Days</t>
  </si>
  <si>
    <t>Task Over Budget - Drilling Issue</t>
  </si>
  <si>
    <t>Task Over Budget - PM Costs</t>
  </si>
  <si>
    <t>Task Over Budget - Travel Costs</t>
  </si>
  <si>
    <t>Grantee Document Not Received</t>
  </si>
  <si>
    <t>RP SCAP Document Not Received</t>
  </si>
  <si>
    <t>RP OSCF Document Not Received</t>
  </si>
  <si>
    <t>Remediation System Down &gt; 10 Days</t>
  </si>
  <si>
    <t>Consultant Reporting &gt; 60 Days</t>
  </si>
  <si>
    <t>(Example: Perform temporary rebound test)</t>
  </si>
  <si>
    <t>Remediation Inf -Substances Released</t>
  </si>
  <si>
    <t>Section 4</t>
  </si>
  <si>
    <t>5.4 Design/Specification Development/Collect Bids</t>
  </si>
  <si>
    <t>Naphthalene</t>
  </si>
  <si>
    <t>IRA- Interim Remediation Action Plan</t>
  </si>
  <si>
    <t xml:space="preserve">Projected Total Cost to Closure/Completion: </t>
  </si>
  <si>
    <t xml:space="preserve">GW Specific (1) a   </t>
  </si>
  <si>
    <t xml:space="preserve">GW Specific (1) b   </t>
  </si>
  <si>
    <t xml:space="preserve">GW Specific (1) c   </t>
  </si>
  <si>
    <t xml:space="preserve">GW Specific (2) a   </t>
  </si>
  <si>
    <t xml:space="preserve">GW Specific (2) b   </t>
  </si>
  <si>
    <t xml:space="preserve">GW Specific (2) c   </t>
  </si>
  <si>
    <t xml:space="preserve">GW Specific (2) d   </t>
  </si>
  <si>
    <t xml:space="preserve">GW Specific (3) a   </t>
  </si>
  <si>
    <t xml:space="preserve">GW Specific (3) b   </t>
  </si>
  <si>
    <t xml:space="preserve">GW Specific (3) c   </t>
  </si>
  <si>
    <t xml:space="preserve">GW Specific (3) d   </t>
  </si>
  <si>
    <t xml:space="preserve">GW Specific (3) e   </t>
  </si>
  <si>
    <t xml:space="preserve">GW Specific (4) a   </t>
  </si>
  <si>
    <t xml:space="preserve">GW Specific (4) b   </t>
  </si>
  <si>
    <t xml:space="preserve">GW Specific (4) c   </t>
  </si>
  <si>
    <t xml:space="preserve">GW Specific (4) d   </t>
  </si>
  <si>
    <t xml:space="preserve">VI to IA Specific a, Scenario 1   </t>
  </si>
  <si>
    <t xml:space="preserve">VI to IA Specific a, Scenario 2   </t>
  </si>
  <si>
    <t>DC OAE Specific a</t>
  </si>
  <si>
    <t>DC OAE Specific b</t>
  </si>
  <si>
    <t>DC OAE Specific c</t>
  </si>
  <si>
    <t xml:space="preserve">VI to IA Specific a, Scenario 3A   </t>
  </si>
  <si>
    <t xml:space="preserve">VI to IA Specific a, Scenario 3B   </t>
  </si>
  <si>
    <t xml:space="preserve">VI to IA Specific a, Scenario 3C   </t>
  </si>
  <si>
    <t xml:space="preserve">VI to IA Specific a, Scenario 4, Bio   </t>
  </si>
  <si>
    <t xml:space="preserve">VI to IA Specific a, Scenario 4, No Bio   </t>
  </si>
  <si>
    <t>Total Amount Reimbursed To Date:</t>
  </si>
  <si>
    <t>Date of Agreement:</t>
  </si>
  <si>
    <t>RSR - Review Summary Report</t>
  </si>
  <si>
    <t>Remedial Progress Report</t>
  </si>
  <si>
    <t>Sensitive Receptor Survey</t>
  </si>
  <si>
    <t>GW Specific Incomplete Assessment</t>
  </si>
  <si>
    <t>VI to IA Specific Incomplete Assessment</t>
  </si>
  <si>
    <t>DC OAE Specific Incomplete Assessment</t>
  </si>
  <si>
    <t>Site Assessment Report</t>
  </si>
  <si>
    <t>1.2 Regulatory Technical Assistance Costs (RTAC)</t>
  </si>
  <si>
    <t>1.1 Electronic Technical Account Costs (ETAC)</t>
  </si>
  <si>
    <t>Reason for PEP</t>
  </si>
  <si>
    <t>Project or Site Name</t>
  </si>
  <si>
    <t>Project or Site Address</t>
  </si>
  <si>
    <r>
      <rPr>
        <sz val="11"/>
        <color theme="1"/>
        <rFont val="Calibri"/>
        <family val="2"/>
        <scheme val="minor"/>
      </rPr>
      <t>Claim No.</t>
    </r>
    <r>
      <rPr>
        <sz val="11"/>
        <color indexed="8"/>
        <rFont val="Calibri"/>
        <family val="2"/>
      </rPr>
      <t>(s) or Project No.(s)</t>
    </r>
  </si>
  <si>
    <t xml:space="preserve"> Global ID or Envirostor ID</t>
  </si>
  <si>
    <t>Lead Agency Case No.</t>
  </si>
  <si>
    <t>Claimant/Grantee Name</t>
  </si>
  <si>
    <t>Claimant/Grantee Contact Name</t>
  </si>
  <si>
    <t>Claimant/Grantee Contact Phone Number</t>
  </si>
  <si>
    <t>Claimant/Grantee  Email Address</t>
  </si>
  <si>
    <t>Regulatory Staff Name &amp; Email</t>
  </si>
  <si>
    <t>Fund Staff Name &amp; Email</t>
  </si>
  <si>
    <t>2 Consultant  Business Name</t>
  </si>
  <si>
    <t>1 Consultant  Contact Name &amp; Email</t>
  </si>
  <si>
    <t>2 Consultant  Contact Name &amp; Email</t>
  </si>
  <si>
    <t>1 Consultant Contact Phone</t>
  </si>
  <si>
    <t>2 Consultant Contact Phone</t>
  </si>
  <si>
    <t>1 - Directives</t>
  </si>
  <si>
    <t>(date)</t>
  </si>
  <si>
    <t>2 - Directives</t>
  </si>
  <si>
    <t>3 - Directives</t>
  </si>
  <si>
    <t>4 - Directives</t>
  </si>
  <si>
    <t>Brief Summary of Criteria Not Met</t>
  </si>
  <si>
    <t>GW Specific Criteria</t>
  </si>
  <si>
    <t>Vapor Intrusion to Indoor Air Criteria</t>
  </si>
  <si>
    <t>Direct Contact and Outdoor Air Criteria</t>
  </si>
  <si>
    <t>Interim Remedial Action</t>
  </si>
  <si>
    <t>A.  Soil Borings (no well)</t>
  </si>
  <si>
    <t>B.  Borings/wells</t>
  </si>
  <si>
    <t>C.  Soil gas sampling</t>
  </si>
  <si>
    <t>Detailed scope of work to be completed this fiscal year</t>
  </si>
  <si>
    <t>Class 1</t>
  </si>
  <si>
    <t>Class 2</t>
  </si>
  <si>
    <t>Class 3</t>
  </si>
  <si>
    <t>Class 4</t>
  </si>
  <si>
    <t>Class 5</t>
  </si>
  <si>
    <t>GW Class</t>
  </si>
  <si>
    <t>Met</t>
  </si>
  <si>
    <t>(Select appropriate Class)</t>
  </si>
  <si>
    <t>(Met/Not Met?)</t>
  </si>
  <si>
    <t>Brief Summary Path to Closure Scope of Work</t>
  </si>
  <si>
    <t>(Select Criteria Not Met)</t>
  </si>
  <si>
    <t>Not Met</t>
  </si>
  <si>
    <t>GW Criteria</t>
  </si>
  <si>
    <t>a - Located in Public Water System</t>
  </si>
  <si>
    <t>b - Consists Only of Petroleum</t>
  </si>
  <si>
    <t>c - Release has been Stopped</t>
  </si>
  <si>
    <t>d - Free Product Removed to Maximum</t>
  </si>
  <si>
    <t>e - Complete Conceptual Site Model</t>
  </si>
  <si>
    <t>f - Secondary Source Removed Practicable</t>
  </si>
  <si>
    <t>g - Soil and Groundater Tested for MTBE</t>
  </si>
  <si>
    <t>General Impediments</t>
  </si>
  <si>
    <t>Outdoor Air/Direct Contact</t>
  </si>
  <si>
    <t>Not Enough Data/Outdated Data</t>
  </si>
  <si>
    <t>(Select Impediment)</t>
  </si>
  <si>
    <t>Does Not Meet Table 1 (0 - 5 feet bgs)</t>
  </si>
  <si>
    <t>Does Not Meet Table 1 (5 - 10 feet bgs)</t>
  </si>
  <si>
    <t>Does Not Meet Table 1 - Utility Worker</t>
  </si>
  <si>
    <t>Does Not Meet Risk Assessment</t>
  </si>
  <si>
    <t>(insert hyperlink)</t>
  </si>
  <si>
    <t>(Select Type of Document)</t>
  </si>
  <si>
    <t>Vapor Intrusionto Indoor Air</t>
  </si>
  <si>
    <t>TPH &gt; 100 mg/kg in Bioattenuation Zone</t>
  </si>
  <si>
    <t>DTW &lt; 5' bgs</t>
  </si>
  <si>
    <t>Free Product, Depth to Free Product &lt;30' bgs</t>
  </si>
  <si>
    <t>Benzene in GW &gt; 1,000 ug/L, DTW &lt; 30' bgs</t>
  </si>
  <si>
    <t>Benzene in GW &gt; 100 ug/L, DTW &lt; 10' bgs</t>
  </si>
  <si>
    <t>No Soil Gas Samples</t>
  </si>
  <si>
    <t>Soil Gas Samples Exceed Scenario 4</t>
  </si>
  <si>
    <t>1 Consultant  Business Name</t>
  </si>
  <si>
    <t>Regulatory Supervisor Name &amp; Email</t>
  </si>
  <si>
    <t>Fund Supervisor Name &amp; Email</t>
  </si>
  <si>
    <t>Fund Staff Phone</t>
  </si>
  <si>
    <t>Regulatory Staff Phone</t>
  </si>
  <si>
    <t>2.2 Soil/Groundwater/Soil Gas Sampling and Well Installation</t>
  </si>
  <si>
    <t>hours</t>
  </si>
  <si>
    <t>Mileage</t>
  </si>
  <si>
    <t>Per Diem</t>
  </si>
  <si>
    <t>mile</t>
  </si>
  <si>
    <t>day</t>
  </si>
  <si>
    <t>each</t>
  </si>
  <si>
    <t>Subcontractors and Fees</t>
  </si>
  <si>
    <t>Lump Sum</t>
  </si>
  <si>
    <t>Permit/Fee Description</t>
  </si>
  <si>
    <t>Well Construction Materials</t>
  </si>
  <si>
    <t>well</t>
  </si>
  <si>
    <t>Daily Rate</t>
  </si>
  <si>
    <t>Concrete Coring</t>
  </si>
  <si>
    <t>Steam Cleaner</t>
  </si>
  <si>
    <t>Support Vehicle</t>
  </si>
  <si>
    <t>2.4  Waste Disposal</t>
  </si>
  <si>
    <t xml:space="preserve">2.6 Site Assessment Reporting </t>
  </si>
  <si>
    <t>Analysis - Soil</t>
  </si>
  <si>
    <t>Analysis - Groundwater</t>
  </si>
  <si>
    <t>Analyses - Soil Gas</t>
  </si>
  <si>
    <t>sample</t>
  </si>
  <si>
    <t>2.5 Laboratory Analyses</t>
  </si>
  <si>
    <t>Surveyor</t>
  </si>
  <si>
    <t>Traffic Control</t>
  </si>
  <si>
    <t>Private Utility Locator</t>
  </si>
  <si>
    <t>Other Subcontractor</t>
  </si>
  <si>
    <t>DO Meter</t>
  </si>
  <si>
    <t>Baker Tank</t>
  </si>
  <si>
    <t>Tedlar Bags</t>
  </si>
  <si>
    <t>Shipping</t>
  </si>
  <si>
    <r>
      <t>EPA Method 6010/7421 Total Lead</t>
    </r>
    <r>
      <rPr>
        <vertAlign val="superscript"/>
        <sz val="11"/>
        <color theme="1"/>
        <rFont val="Calibri"/>
        <family val="2"/>
        <scheme val="minor"/>
      </rPr>
      <t>2</t>
    </r>
  </si>
  <si>
    <r>
      <t>5 LUFT Metals</t>
    </r>
    <r>
      <rPr>
        <vertAlign val="superscript"/>
        <sz val="11"/>
        <color theme="1"/>
        <rFont val="Calibri"/>
        <family val="2"/>
        <scheme val="minor"/>
      </rPr>
      <t>3</t>
    </r>
  </si>
  <si>
    <r>
      <t>CAM 17 Metals</t>
    </r>
    <r>
      <rPr>
        <vertAlign val="superscript"/>
        <sz val="11"/>
        <color theme="1"/>
        <rFont val="Calibri"/>
        <family val="2"/>
        <scheme val="minor"/>
      </rPr>
      <t>3</t>
    </r>
  </si>
  <si>
    <t>Qty</t>
  </si>
  <si>
    <t>Soil Disposal</t>
  </si>
  <si>
    <t>Water Disposal</t>
  </si>
  <si>
    <t>Permit/Fee</t>
  </si>
  <si>
    <t>3.3  Waste Disposal</t>
  </si>
  <si>
    <t>2017/18</t>
  </si>
  <si>
    <t>2018/19</t>
  </si>
  <si>
    <t>2019/20</t>
  </si>
  <si>
    <t>2.4 Waste Disposal</t>
  </si>
  <si>
    <t>2.6 Site Assessment Reporting</t>
  </si>
  <si>
    <t>4.2 Interim Remedial Action</t>
  </si>
  <si>
    <t>4.6  Interim Remedial Action Reporting</t>
  </si>
  <si>
    <t>4.5  Utilities</t>
  </si>
  <si>
    <t>4.4 Laboratory Analyses</t>
  </si>
  <si>
    <t>Excavation Soil</t>
  </si>
  <si>
    <t>Cubic Yard</t>
  </si>
  <si>
    <t>month</t>
  </si>
  <si>
    <t>5.5 Corrective Action Plan/Feasibility Study Reporting</t>
  </si>
  <si>
    <t>5.2 Bench or Pilot Testing</t>
  </si>
  <si>
    <t>5.3 Laboratory Analyses</t>
  </si>
  <si>
    <t>3.3 Waste Disposal</t>
  </si>
  <si>
    <t>3.5 Groundwater Monitoring Reporting</t>
  </si>
  <si>
    <t>2020/21</t>
  </si>
  <si>
    <t>2021/22</t>
  </si>
  <si>
    <t>2022/23</t>
  </si>
  <si>
    <t>5.1 Work Plan Preparation &amp; Approval</t>
  </si>
  <si>
    <t>8.1  Work Plan Preparation &amp; Approval</t>
  </si>
  <si>
    <t>8.3 Laboratory Analyses</t>
  </si>
  <si>
    <t>Well Demolition Materials</t>
  </si>
  <si>
    <t>Resurfacing</t>
  </si>
  <si>
    <t>Driller Mobilization &amp; Demobilization</t>
  </si>
  <si>
    <t>Driller Daily Rate</t>
  </si>
  <si>
    <t>lump sum</t>
  </si>
  <si>
    <t>8.4  Data Evaluation/Risk Assessment</t>
  </si>
  <si>
    <t>4.5 Utilities</t>
  </si>
  <si>
    <t>4.6 Interim Remedial Action Reporting</t>
  </si>
  <si>
    <t>8.4 Data Evaluation/Risk Assessment</t>
  </si>
  <si>
    <t>8.2 Post Remediation Verification Sampling</t>
  </si>
  <si>
    <t>8.1 Work Plan Preparation &amp; Approval</t>
  </si>
  <si>
    <t>Date of Last Case Closure Review Summary Report</t>
  </si>
  <si>
    <t>Date of Path to Closure Plan</t>
  </si>
  <si>
    <t xml:space="preserve"> Date of Low-Threat Closure Policy (LTCP) Checklist</t>
  </si>
  <si>
    <t>6.2 Well Installation/Construction/Permitting</t>
  </si>
  <si>
    <t>Paving</t>
  </si>
  <si>
    <t>Other Subcontractor 1</t>
  </si>
  <si>
    <t>Other Subcontractor 2</t>
  </si>
  <si>
    <t>6.3 Drilling Subcontractor</t>
  </si>
  <si>
    <t>6.4  Waste Disposal</t>
  </si>
  <si>
    <t>6.5 Laboratory Analyses</t>
  </si>
  <si>
    <t xml:space="preserve">6.6 Remedial Implementation Reporting </t>
  </si>
  <si>
    <t>Construction Materials</t>
  </si>
  <si>
    <t>Skid-Mounted System Delivery</t>
  </si>
  <si>
    <t>EPA Method  8270 polynuclear aromatic hydrocarbons (PAHs)</t>
  </si>
  <si>
    <r>
      <t>EPA Method</t>
    </r>
    <r>
      <rPr>
        <vertAlign val="superscript"/>
        <sz val="11"/>
        <color theme="1"/>
        <rFont val="Calibri"/>
        <family val="2"/>
        <scheme val="minor"/>
      </rPr>
      <t>1</t>
    </r>
    <r>
      <rPr>
        <sz val="11"/>
        <color theme="1"/>
        <rFont val="Calibri"/>
        <family val="2"/>
        <scheme val="minor"/>
      </rPr>
      <t xml:space="preserve"> 8015 Total Petroleum Hydrocarbons as diesel/motor oil (TPH-d)</t>
    </r>
  </si>
  <si>
    <t>EPA Method TO-17 (VOCs by GC/MS)</t>
  </si>
  <si>
    <t>Skid-Mounted System Rental</t>
  </si>
  <si>
    <t>Permit Renewal</t>
  </si>
  <si>
    <t>7.1  System Performance Monitoring and Repairs</t>
  </si>
  <si>
    <t>Subcontractor 1</t>
  </si>
  <si>
    <t>Subcontractor 2</t>
  </si>
  <si>
    <t>7.2  Permit Maintenance</t>
  </si>
  <si>
    <t>Subcontractors</t>
  </si>
  <si>
    <t>7.5 Laboratory Analyses</t>
  </si>
  <si>
    <t>Fees</t>
  </si>
  <si>
    <t>Debris Disposal</t>
  </si>
  <si>
    <t>7.6  System Performance Reporting</t>
  </si>
  <si>
    <t>7.2 Permit Maintenance</t>
  </si>
  <si>
    <t>7.1 System Performance Monitoring and Repairs</t>
  </si>
  <si>
    <t>7.6 System Performance Reporting</t>
  </si>
  <si>
    <t>6.6 Remedial Implementation Reporting</t>
  </si>
  <si>
    <t>6.4 Waste Disposal</t>
  </si>
  <si>
    <t>5.5 Corrective Action Plan/ Feasibility Study Reporting</t>
  </si>
  <si>
    <t>Site Assessment</t>
  </si>
  <si>
    <t>Groundwater Monitoring</t>
  </si>
  <si>
    <t>Remedial Selection (Pilot Test)</t>
  </si>
  <si>
    <t>Free Product Removal Type</t>
  </si>
  <si>
    <t>Duration of action (in days)</t>
  </si>
  <si>
    <t>SVE/DPE/GWE system type</t>
  </si>
  <si>
    <t>Remedial Implementation (System Construction)</t>
  </si>
  <si>
    <t>Air Sparge</t>
  </si>
  <si>
    <t>GWE</t>
  </si>
  <si>
    <t>2.2 Soil/Groundwater/Gas Sampling/Well Installation</t>
  </si>
  <si>
    <t xml:space="preserve">      details</t>
  </si>
  <si>
    <t>1.0  Task (Example: GW Monitoring)</t>
  </si>
  <si>
    <t xml:space="preserve">   1.1  Subtask (Example: Field Work)</t>
  </si>
  <si>
    <t>2.0  Task</t>
  </si>
  <si>
    <t xml:space="preserve">   2.1  Subtask</t>
  </si>
  <si>
    <t>etc</t>
  </si>
  <si>
    <r>
      <t xml:space="preserve">     </t>
    </r>
    <r>
      <rPr>
        <sz val="9"/>
        <color theme="1"/>
        <rFont val="Calibri"/>
        <family val="2"/>
        <scheme val="minor"/>
      </rPr>
      <t xml:space="preserve">◦ </t>
    </r>
    <r>
      <rPr>
        <sz val="11"/>
        <color theme="1"/>
        <rFont val="Calibri"/>
        <family val="2"/>
        <scheme val="minor"/>
      </rPr>
      <t xml:space="preserve"> (Example: 12 wells, average depth 80 ft)</t>
    </r>
  </si>
  <si>
    <t xml:space="preserve">     ◦  (Example: hand bailing)</t>
  </si>
  <si>
    <t xml:space="preserve">     ◦  (Example:  offsite wells, traffic control)</t>
  </si>
  <si>
    <t xml:space="preserve">     ◦  (Example:  quarterly monitoring (4 events))</t>
  </si>
  <si>
    <t xml:space="preserve">   2.2  Subtask</t>
  </si>
  <si>
    <t>Excavation dimensions (L' x W' x D')</t>
  </si>
  <si>
    <t>Vac Truck</t>
  </si>
  <si>
    <t>mobile consultant owned</t>
  </si>
  <si>
    <t>mobile 3rd party owned</t>
  </si>
  <si>
    <t>(select type)</t>
  </si>
  <si>
    <t>IRA System Type</t>
  </si>
  <si>
    <t>IRA Technology Type</t>
  </si>
  <si>
    <t>FP Removal</t>
  </si>
  <si>
    <t>Rig Type</t>
  </si>
  <si>
    <t>(select rig type)</t>
  </si>
  <si>
    <t>Rock</t>
  </si>
  <si>
    <t>Direct-Push</t>
  </si>
  <si>
    <t>Manual</t>
  </si>
  <si>
    <t>Automated</t>
  </si>
  <si>
    <t>Passive</t>
  </si>
  <si>
    <t>(select operation type)</t>
  </si>
  <si>
    <t>Rig type</t>
  </si>
  <si>
    <t>Number of borings</t>
  </si>
  <si>
    <t>Number of wells</t>
  </si>
  <si>
    <t>Number of points</t>
  </si>
  <si>
    <t>Mobile lab? (Y or N)</t>
  </si>
  <si>
    <t>Grab groundwater? (Y or N)</t>
  </si>
  <si>
    <t>Traffic control? (Y or N)</t>
  </si>
  <si>
    <t>Number of events</t>
  </si>
  <si>
    <t>Average depth of wells</t>
  </si>
  <si>
    <t>hand bailer</t>
  </si>
  <si>
    <t>peristaltic pump</t>
  </si>
  <si>
    <t>bladder pump</t>
  </si>
  <si>
    <t>submersible pump</t>
  </si>
  <si>
    <t xml:space="preserve">Interim remedial technology </t>
  </si>
  <si>
    <t>Number of additional DPE/GWE/Observation wells</t>
  </si>
  <si>
    <t>Number of additional Air Sparge wells</t>
  </si>
  <si>
    <t>(select technology)</t>
  </si>
  <si>
    <t>Toluene, Ethyl Tert-Butyl Ether (ETBE),</t>
  </si>
  <si>
    <t>PAH's</t>
  </si>
  <si>
    <t>1.2 RTAC</t>
  </si>
  <si>
    <t>1.3 PEP/BCR</t>
  </si>
  <si>
    <t>1.4 Project Coordination</t>
  </si>
  <si>
    <t>1.4  Project Coordination</t>
  </si>
  <si>
    <t>8.7 Post Remediation/Closure Reporting</t>
  </si>
  <si>
    <t>8.6 Remediation System Demolition</t>
  </si>
  <si>
    <t>8.6  Remediation System Demolition</t>
  </si>
  <si>
    <t>8.7  Post Remediation/Closure Reporting</t>
  </si>
  <si>
    <t>Temp or Permanent? (T or P)</t>
  </si>
  <si>
    <t>Total footage (ft)</t>
  </si>
  <si>
    <t>Well Destruction and Site Restoration</t>
  </si>
  <si>
    <t>Duration of pilot test (days)</t>
  </si>
  <si>
    <t>Total footage of DPE/GWE/Observation wells (ft)</t>
  </si>
  <si>
    <t>Total footage of Air Sparge wells (ft)</t>
  </si>
  <si>
    <t>Type of test:
(check all that apply)</t>
  </si>
  <si>
    <t>Pressure grout or Over drill (P or O)</t>
  </si>
  <si>
    <t>Use "Remediation Information" tab</t>
  </si>
  <si>
    <t>Type of treatment:
(check all that apply)</t>
  </si>
  <si>
    <t xml:space="preserve">Carbon </t>
  </si>
  <si>
    <t>Thermal</t>
  </si>
  <si>
    <t>Catox</t>
  </si>
  <si>
    <t>Offsite disposal</t>
  </si>
  <si>
    <t>Casing diameter (inches)</t>
  </si>
  <si>
    <t>Number of Surface Refinishings</t>
  </si>
  <si>
    <t>Asphalt</t>
  </si>
  <si>
    <t>Concrete</t>
  </si>
  <si>
    <t>Special (e.g. ROW/Caltrans)</t>
  </si>
  <si>
    <t>2.0  Site Assessment</t>
  </si>
  <si>
    <t>3.0  GW Monitoring</t>
  </si>
  <si>
    <t>4.0  Interim Remedial Action</t>
  </si>
  <si>
    <t>6.0 Remedial Implementation</t>
  </si>
  <si>
    <t>4.0  Remedial Selection</t>
  </si>
  <si>
    <t>7.0 Remedial System O&amp;M</t>
  </si>
  <si>
    <t>8.0 Post Remediation/Closure</t>
  </si>
  <si>
    <t>(Select)</t>
  </si>
  <si>
    <t>Scope of Work (Summarize Tasks)</t>
  </si>
  <si>
    <t>Waste Characterization (reactivity/corrosively/ignitability)</t>
  </si>
  <si>
    <t>1.0 Project Management</t>
  </si>
  <si>
    <t>Total footage - all wells (ft)</t>
  </si>
  <si>
    <t>Total footage - all borings (ft)</t>
  </si>
  <si>
    <t>1 - GeoTracker or Envirostor Report</t>
  </si>
  <si>
    <t>2 - GeoTracker or Envirostor Report</t>
  </si>
  <si>
    <t>3 - GeoTracker or Envirostor Report</t>
  </si>
  <si>
    <t>4 - GeoTracker or Envirostor Report</t>
  </si>
  <si>
    <t>Fund Program</t>
  </si>
  <si>
    <t>PEP Agreement Date</t>
  </si>
  <si>
    <t>Current FY Budget Category</t>
  </si>
  <si>
    <t>Current FY Budget Amount</t>
  </si>
  <si>
    <t>Current FY  Proposed Budget Category:</t>
  </si>
  <si>
    <t>Initial PEP</t>
  </si>
  <si>
    <t>Upcoming FY Projection PEP</t>
  </si>
  <si>
    <t>Total PEP Projected Cost:</t>
  </si>
  <si>
    <t>Total Unsubmitted Costs:</t>
  </si>
  <si>
    <t>Total Submitted Costs (not reimbursed yet):</t>
  </si>
  <si>
    <t>Historical Costs</t>
  </si>
  <si>
    <t>Total PEP Costs:</t>
  </si>
  <si>
    <t>Estimated Costs to Closure</t>
  </si>
  <si>
    <t>If Cost Overages, briefly explain:</t>
  </si>
  <si>
    <t>Claimant Signature</t>
  </si>
  <si>
    <t>Claimant Name Printed</t>
  </si>
  <si>
    <t>Date</t>
  </si>
  <si>
    <t>(1) b - Free Product</t>
  </si>
  <si>
    <t>(1) c - Supply Well/Surface Water &lt; 250'</t>
  </si>
  <si>
    <t>(2) b - Free Product</t>
  </si>
  <si>
    <t>(2) c - Supply Well/Surface Water &lt; 1,000'</t>
  </si>
  <si>
    <t>(2) d - Benzene &gt; 3,000 ug/L</t>
  </si>
  <si>
    <t>(2) d - MTBE &gt; 1,000 ug/L</t>
  </si>
  <si>
    <t>(3) d - Benzene &gt; 1,000 ug/L</t>
  </si>
  <si>
    <t>(3) d - MTBE &gt; 1,000 ug/L</t>
  </si>
  <si>
    <t>(4) b - Free Product</t>
  </si>
  <si>
    <t>(3) b - Offsite Free Product</t>
  </si>
  <si>
    <t>(3) c - Supply Well/Surface Water &lt; 1,000'</t>
  </si>
  <si>
    <t>(4) c - Supply Well/Surface Water &lt; 1,000'</t>
  </si>
  <si>
    <t>(4) d - Benzene &gt; 1,000 ug/L</t>
  </si>
  <si>
    <t>(4) d - MTBE &gt; 1,000 ug/L</t>
  </si>
  <si>
    <t>Purge method</t>
  </si>
  <si>
    <t>(select method)</t>
  </si>
  <si>
    <t>Purge Method</t>
  </si>
  <si>
    <t>Describe Target Area
(Vadose and/or Groundwater, depth ranges, area of the site)</t>
  </si>
  <si>
    <t>Current FY Proposed Budget Amount:</t>
  </si>
  <si>
    <t>Additional Scope of Work</t>
  </si>
  <si>
    <t>Shift in Schedule</t>
  </si>
  <si>
    <t>Cost Overages</t>
  </si>
  <si>
    <t>Current FY Budget Amount:</t>
  </si>
  <si>
    <t>Revision No.</t>
  </si>
  <si>
    <t>Revision PEP - Budget Change Request</t>
  </si>
  <si>
    <t>Reason for Revision:</t>
  </si>
  <si>
    <t>Total Project Costs To Date:</t>
  </si>
  <si>
    <t>Total Project Costs To Close:</t>
  </si>
  <si>
    <r>
      <t>EPA Method</t>
    </r>
    <r>
      <rPr>
        <vertAlign val="superscript"/>
        <sz val="11"/>
        <color theme="1"/>
        <rFont val="Calibri"/>
        <family val="2"/>
        <scheme val="minor"/>
      </rPr>
      <t>1</t>
    </r>
    <r>
      <rPr>
        <sz val="11"/>
        <color theme="1"/>
        <rFont val="Calibri"/>
        <family val="2"/>
        <scheme val="minor"/>
      </rPr>
      <t xml:space="preserve"> 8015 Total Petroleum Hydrocarbons as gasoline (TPH-g)</t>
    </r>
  </si>
  <si>
    <t>Revision Information</t>
  </si>
  <si>
    <t>Hollow Stem</t>
  </si>
  <si>
    <t>Fiscal Year:</t>
  </si>
  <si>
    <t>Contaminant plum stable or decreasing</t>
  </si>
  <si>
    <t>Lead Agency</t>
  </si>
  <si>
    <t>Yes or No</t>
  </si>
  <si>
    <t>Y</t>
  </si>
  <si>
    <t>N</t>
  </si>
  <si>
    <t>T</t>
  </si>
  <si>
    <t>T or P</t>
  </si>
  <si>
    <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</si>
</sst>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164" formatCode="&quot;$&quot;#,##0"/>
    <numFmt numFmtId="165" formatCode="&quot;$&quot;#,##0.00"/>
    <numFmt numFmtId="166" formatCode="m/yyyy"/>
    <numFmt numFmtId="167" formatCode="\(###\)\ ###&quot;-&quot;####"/>
  </numFmts>
  <fonts count="23" x14ac:knownFonts="1">
    <font>
      <sz val="11"/>
      <color theme="1"/>
      <name val="Calibri"/>
      <family val="2"/>
      <scheme val="minor"/>
    </font>
    <font>
      <b/>
      <sz val="11"/>
      <color theme="1"/>
      <name val="Calibri"/>
      <family val="2"/>
      <scheme val="minor"/>
    </font>
    <font>
      <sz val="10"/>
      <name val="Arial"/>
      <family val="2"/>
    </font>
    <font>
      <b/>
      <sz val="14"/>
      <color theme="1"/>
      <name val="Calibri"/>
      <family val="2"/>
      <scheme val="minor"/>
    </font>
    <font>
      <i/>
      <sz val="11"/>
      <color theme="0" tint="-0.24994659260841701"/>
      <name val="Calibri"/>
      <family val="2"/>
      <scheme val="minor"/>
    </font>
    <font>
      <sz val="11"/>
      <color indexed="8"/>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sz val="9"/>
      <color theme="1"/>
      <name val="Calibri"/>
      <family val="2"/>
      <scheme val="minor"/>
    </font>
    <font>
      <sz val="12"/>
      <color theme="1"/>
      <name val="Calibri"/>
      <family val="2"/>
      <scheme val="minor"/>
    </font>
    <font>
      <b/>
      <sz val="12"/>
      <color theme="1"/>
      <name val="Calibri"/>
      <family val="2"/>
      <scheme val="minor"/>
    </font>
    <font>
      <sz val="12"/>
      <color theme="1"/>
      <name val="Calibri"/>
      <family val="2"/>
    </font>
    <font>
      <u/>
      <sz val="11"/>
      <color theme="10"/>
      <name val="Calibri"/>
      <family val="2"/>
      <scheme val="minor"/>
    </font>
    <font>
      <b/>
      <sz val="16"/>
      <color theme="1"/>
      <name val="Calibri"/>
      <family val="2"/>
      <scheme val="minor"/>
    </font>
    <font>
      <sz val="11"/>
      <name val="Calibri"/>
      <family val="2"/>
      <scheme val="minor"/>
    </font>
    <font>
      <i/>
      <sz val="10"/>
      <color theme="1"/>
      <name val="Calibri"/>
      <family val="2"/>
      <scheme val="minor"/>
    </font>
    <font>
      <u/>
      <sz val="14"/>
      <color theme="10"/>
      <name val="Calibri"/>
      <family val="2"/>
      <scheme val="minor"/>
    </font>
    <font>
      <sz val="11"/>
      <color indexed="8"/>
      <name val="Calibri"/>
      <family val="2"/>
    </font>
    <font>
      <b/>
      <u/>
      <sz val="11"/>
      <color theme="1"/>
      <name val="Calibri"/>
      <family val="2"/>
      <scheme val="minor"/>
    </font>
    <font>
      <u/>
      <sz val="11"/>
      <color theme="1"/>
      <name val="Calibri"/>
      <family val="2"/>
      <scheme val="minor"/>
    </font>
    <font>
      <vertAlign val="superscript"/>
      <sz val="11"/>
      <color theme="1"/>
      <name val="Calibri"/>
      <family val="2"/>
      <scheme val="minor"/>
    </font>
    <font>
      <sz val="11"/>
      <color theme="1"/>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6795556505021"/>
        <bgColor auto="1"/>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medium">
        <color auto="1"/>
      </left>
      <right/>
      <top/>
      <bottom/>
      <diagonal/>
    </border>
    <border>
      <left style="thin">
        <color auto="1"/>
      </left>
      <right style="thin">
        <color auto="1"/>
      </right>
      <top style="thin">
        <color auto="1"/>
      </top>
      <bottom style="double">
        <color auto="1"/>
      </bottom>
      <diagonal/>
    </border>
    <border>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bottom/>
      <diagonal/>
    </border>
    <border>
      <left/>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bottom style="thin">
        <color indexed="64"/>
      </bottom>
      <diagonal/>
    </border>
    <border>
      <left style="thin">
        <color auto="1"/>
      </left>
      <right style="medium">
        <color auto="1"/>
      </right>
      <top style="thin">
        <color auto="1"/>
      </top>
      <bottom style="double">
        <color auto="1"/>
      </bottom>
      <diagonal/>
    </border>
    <border>
      <left style="thin">
        <color auto="1"/>
      </left>
      <right style="medium">
        <color auto="1"/>
      </right>
      <top style="medium">
        <color indexed="64"/>
      </top>
      <bottom/>
      <diagonal/>
    </border>
    <border>
      <left style="hair">
        <color indexed="64"/>
      </left>
      <right/>
      <top style="thin">
        <color indexed="64"/>
      </top>
      <bottom style="thin">
        <color indexed="64"/>
      </bottom>
      <diagonal/>
    </border>
    <border>
      <left/>
      <right/>
      <top style="double">
        <color auto="1"/>
      </top>
      <bottom/>
      <diagonal/>
    </border>
    <border>
      <left style="medium">
        <color auto="1"/>
      </left>
      <right/>
      <top style="double">
        <color auto="1"/>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auto="1"/>
      </right>
      <top style="medium">
        <color auto="1"/>
      </top>
      <bottom/>
      <diagonal/>
    </border>
    <border>
      <left/>
      <right/>
      <top style="medium">
        <color indexed="64"/>
      </top>
      <bottom style="medium">
        <color indexed="64"/>
      </bottom>
      <diagonal/>
    </border>
    <border>
      <left style="medium">
        <color auto="1"/>
      </left>
      <right/>
      <top style="double">
        <color auto="1"/>
      </top>
      <bottom style="medium">
        <color indexed="64"/>
      </bottom>
      <diagonal/>
    </border>
    <border>
      <left/>
      <right/>
      <top style="double">
        <color auto="1"/>
      </top>
      <bottom style="medium">
        <color indexed="64"/>
      </bottom>
      <diagonal/>
    </border>
    <border>
      <left/>
      <right style="medium">
        <color auto="1"/>
      </right>
      <top style="double">
        <color auto="1"/>
      </top>
      <bottom style="medium">
        <color indexed="64"/>
      </bottom>
      <diagonal/>
    </border>
    <border>
      <left/>
      <right style="medium">
        <color indexed="64"/>
      </right>
      <top style="medium">
        <color indexed="64"/>
      </top>
      <bottom style="medium">
        <color indexed="64"/>
      </bottom>
      <diagonal/>
    </border>
    <border>
      <left/>
      <right style="medium">
        <color auto="1"/>
      </right>
      <top style="double">
        <color auto="1"/>
      </top>
      <bottom/>
      <diagonal/>
    </border>
    <border>
      <left style="medium">
        <color indexed="64"/>
      </left>
      <right style="medium">
        <color indexed="64"/>
      </right>
      <top style="medium">
        <color indexed="64"/>
      </top>
      <bottom/>
      <diagonal/>
    </border>
    <border>
      <left/>
      <right style="thin">
        <color indexed="64"/>
      </right>
      <top style="thin">
        <color indexed="64"/>
      </top>
      <bottom style="double">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top style="thin">
        <color auto="1"/>
      </top>
      <bottom style="double">
        <color auto="1"/>
      </bottom>
      <diagonal/>
    </border>
    <border>
      <left style="thin">
        <color auto="1"/>
      </left>
      <right style="thin">
        <color auto="1"/>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right style="thin">
        <color auto="1"/>
      </right>
      <top style="medium">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style="medium">
        <color indexed="64"/>
      </left>
      <right/>
      <top/>
      <bottom style="thin">
        <color indexed="64"/>
      </bottom>
      <diagonal/>
    </border>
    <border>
      <left style="thick">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double">
        <color auto="1"/>
      </top>
      <bottom style="medium">
        <color auto="1"/>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diagonal/>
    </border>
    <border>
      <left style="thin">
        <color indexed="64"/>
      </left>
      <right style="dotted">
        <color indexed="64"/>
      </right>
      <top style="thin">
        <color indexed="64"/>
      </top>
      <bottom style="thin">
        <color indexed="64"/>
      </bottom>
      <diagonal/>
    </border>
  </borders>
  <cellStyleXfs count="3">
    <xf numFmtId="0" fontId="0" fillId="0" borderId="0"/>
    <xf numFmtId="0" fontId="2" fillId="0" borderId="0"/>
    <xf numFmtId="0" fontId="13" fillId="0" borderId="0" applyNumberFormat="0" applyFill="0" applyBorder="0" applyAlignment="0" applyProtection="0"/>
  </cellStyleXfs>
  <cellXfs count="793">
    <xf numFmtId="0" fontId="0" fillId="0" borderId="0" xfId="0"/>
    <xf numFmtId="0" fontId="0" fillId="0" borderId="0" xfId="0" applyAlignment="1">
      <alignment vertical="center" wrapText="1"/>
    </xf>
    <xf numFmtId="0" fontId="3" fillId="0" borderId="0" xfId="0" applyFont="1"/>
    <xf numFmtId="49" fontId="4" fillId="0" borderId="0" xfId="0" applyNumberFormat="1" applyFont="1"/>
    <xf numFmtId="0" fontId="3" fillId="0" borderId="0" xfId="0" applyFont="1" applyBorder="1" applyAlignment="1">
      <alignment wrapText="1"/>
    </xf>
    <xf numFmtId="0" fontId="1" fillId="3" borderId="0" xfId="0" applyFont="1" applyFill="1" applyBorder="1" applyAlignment="1">
      <alignment horizontal="center" vertical="center" wrapText="1"/>
    </xf>
    <xf numFmtId="0" fontId="0" fillId="0" borderId="0" xfId="0" applyAlignment="1">
      <alignment horizontal="center"/>
    </xf>
    <xf numFmtId="0" fontId="0" fillId="0" borderId="0" xfId="0" applyAlignment="1"/>
    <xf numFmtId="0" fontId="1" fillId="0" borderId="0" xfId="0" applyFont="1"/>
    <xf numFmtId="0" fontId="7" fillId="0" borderId="0" xfId="0" applyFont="1"/>
    <xf numFmtId="0" fontId="7" fillId="0" borderId="0" xfId="0" applyFont="1" applyBorder="1" applyAlignment="1">
      <alignment horizontal="center"/>
    </xf>
    <xf numFmtId="164" fontId="7" fillId="0" borderId="0" xfId="0" applyNumberFormat="1" applyFont="1" applyBorder="1"/>
    <xf numFmtId="0" fontId="0" fillId="0" borderId="0" xfId="0" applyAlignment="1">
      <alignment horizontal="center" vertical="center"/>
    </xf>
    <xf numFmtId="0" fontId="9" fillId="0" borderId="0" xfId="0" applyFont="1"/>
    <xf numFmtId="0" fontId="0" fillId="0" borderId="0" xfId="0" applyAlignment="1">
      <alignment wrapText="1"/>
    </xf>
    <xf numFmtId="0" fontId="0" fillId="0" borderId="0" xfId="0" applyAlignment="1">
      <alignment horizontal="left" wrapText="1"/>
    </xf>
    <xf numFmtId="0" fontId="10" fillId="0" borderId="1" xfId="0" applyFont="1" applyBorder="1" applyAlignment="1">
      <alignment horizontal="left" vertical="top" wrapText="1"/>
    </xf>
    <xf numFmtId="0" fontId="11" fillId="0" borderId="1" xfId="0" applyFont="1" applyBorder="1" applyAlignment="1">
      <alignment horizontal="left" vertical="top" wrapText="1"/>
    </xf>
    <xf numFmtId="0" fontId="0" fillId="0" borderId="0" xfId="0" applyFont="1" applyAlignment="1">
      <alignment horizontal="left" vertical="top"/>
    </xf>
    <xf numFmtId="0" fontId="0" fillId="0" borderId="0" xfId="0" applyFont="1" applyAlignment="1">
      <alignment horizontal="left" vertical="top" wrapText="1"/>
    </xf>
    <xf numFmtId="0" fontId="0" fillId="0" borderId="0" xfId="0" applyNumberFormat="1" applyFont="1" applyAlignment="1">
      <alignment horizontal="left" vertical="top" wrapText="1"/>
    </xf>
    <xf numFmtId="0" fontId="5" fillId="0" borderId="0" xfId="0" applyFont="1" applyBorder="1" applyAlignment="1">
      <alignment horizontal="left" vertical="top" wrapText="1"/>
    </xf>
    <xf numFmtId="49" fontId="4" fillId="0" borderId="0" xfId="0" applyNumberFormat="1" applyFont="1" applyAlignment="1">
      <alignment horizontal="left" vertical="top"/>
    </xf>
    <xf numFmtId="0" fontId="0" fillId="0" borderId="0" xfId="0" applyNumberFormat="1" applyFont="1" applyFill="1" applyAlignment="1">
      <alignment horizontal="left" vertical="top" wrapText="1"/>
    </xf>
    <xf numFmtId="0" fontId="0" fillId="0" borderId="0" xfId="0" applyAlignment="1">
      <alignment horizontal="left" vertical="top"/>
    </xf>
    <xf numFmtId="14" fontId="0" fillId="0" borderId="0" xfId="0" applyNumberFormat="1"/>
    <xf numFmtId="0" fontId="6" fillId="0" borderId="0" xfId="0" applyFont="1" applyFill="1" applyBorder="1" applyAlignment="1">
      <alignment horizontal="right"/>
    </xf>
    <xf numFmtId="164" fontId="7" fillId="0" borderId="0" xfId="0" applyNumberFormat="1" applyFont="1" applyBorder="1" applyAlignment="1">
      <alignment vertical="center" wrapText="1"/>
    </xf>
    <xf numFmtId="0" fontId="7" fillId="0" borderId="0" xfId="0" applyFont="1" applyBorder="1" applyAlignment="1">
      <alignment horizontal="center" vertical="center" wrapText="1"/>
    </xf>
    <xf numFmtId="0" fontId="7" fillId="0" borderId="0" xfId="0" applyFont="1" applyBorder="1"/>
    <xf numFmtId="164" fontId="1" fillId="0" borderId="53" xfId="0" applyNumberFormat="1" applyFont="1" applyBorder="1"/>
    <xf numFmtId="0" fontId="6" fillId="0" borderId="0" xfId="0" applyFont="1" applyBorder="1" applyAlignment="1">
      <alignment horizontal="center"/>
    </xf>
    <xf numFmtId="0" fontId="7" fillId="0" borderId="6" xfId="0" applyFont="1" applyBorder="1"/>
    <xf numFmtId="0" fontId="0" fillId="0" borderId="0" xfId="0" applyBorder="1"/>
    <xf numFmtId="0" fontId="1" fillId="0" borderId="26" xfId="0" applyFont="1" applyBorder="1" applyAlignment="1">
      <alignment horizontal="left"/>
    </xf>
    <xf numFmtId="0" fontId="1" fillId="0" borderId="28" xfId="0" applyFont="1" applyBorder="1" applyAlignment="1">
      <alignment horizontal="right"/>
    </xf>
    <xf numFmtId="0" fontId="7" fillId="0" borderId="0" xfId="0" applyFont="1" applyBorder="1" applyAlignment="1">
      <alignment vertical="center" wrapText="1"/>
    </xf>
    <xf numFmtId="0" fontId="1" fillId="0" borderId="0" xfId="0" applyFont="1" applyBorder="1"/>
    <xf numFmtId="164" fontId="1" fillId="0" borderId="35" xfId="0" applyNumberFormat="1" applyFont="1" applyBorder="1"/>
    <xf numFmtId="0" fontId="1" fillId="0" borderId="24" xfId="0" applyFont="1" applyBorder="1" applyAlignment="1">
      <alignment horizontal="right"/>
    </xf>
    <xf numFmtId="0" fontId="1" fillId="0" borderId="55" xfId="0" applyFont="1" applyBorder="1" applyAlignment="1">
      <alignment horizontal="right"/>
    </xf>
    <xf numFmtId="164" fontId="1" fillId="0" borderId="59" xfId="0" applyNumberFormat="1" applyFont="1" applyBorder="1"/>
    <xf numFmtId="0" fontId="1" fillId="0" borderId="24" xfId="0" applyFont="1" applyBorder="1" applyAlignment="1">
      <alignment horizontal="right" vertical="center" wrapText="1"/>
    </xf>
    <xf numFmtId="0" fontId="7" fillId="0" borderId="0" xfId="0" applyFont="1" applyAlignment="1"/>
    <xf numFmtId="0" fontId="7" fillId="0" borderId="0" xfId="0" applyFont="1" applyAlignment="1">
      <alignment horizontal="right"/>
    </xf>
    <xf numFmtId="0" fontId="8" fillId="0" borderId="25"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0" xfId="0" applyFont="1" applyBorder="1" applyAlignment="1">
      <alignment horizontal="center" vertical="center" wrapText="1"/>
    </xf>
    <xf numFmtId="0" fontId="8" fillId="0" borderId="61"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47" xfId="0" applyFont="1" applyBorder="1" applyAlignment="1">
      <alignment horizontal="center" vertical="center" wrapText="1"/>
    </xf>
    <xf numFmtId="0" fontId="7" fillId="0" borderId="26" xfId="0" applyFont="1" applyBorder="1"/>
    <xf numFmtId="0" fontId="7" fillId="0" borderId="1" xfId="0" applyFont="1" applyBorder="1"/>
    <xf numFmtId="164" fontId="7" fillId="0" borderId="44" xfId="0" applyNumberFormat="1" applyFont="1" applyBorder="1" applyAlignment="1">
      <alignment horizontal="right" vertical="center"/>
    </xf>
    <xf numFmtId="164" fontId="7" fillId="0" borderId="0" xfId="0" applyNumberFormat="1" applyFont="1" applyBorder="1" applyAlignment="1">
      <alignment horizontal="right" vertical="center"/>
    </xf>
    <xf numFmtId="164" fontId="7" fillId="0" borderId="17" xfId="0" applyNumberFormat="1" applyFont="1" applyBorder="1" applyAlignment="1">
      <alignment horizontal="right" vertical="center"/>
    </xf>
    <xf numFmtId="164" fontId="7" fillId="0" borderId="45" xfId="0" applyNumberFormat="1" applyFont="1" applyBorder="1" applyAlignment="1">
      <alignment horizontal="right" vertical="center"/>
    </xf>
    <xf numFmtId="164" fontId="7" fillId="0" borderId="1" xfId="0" applyNumberFormat="1" applyFont="1" applyBorder="1" applyAlignment="1">
      <alignment horizontal="right" vertical="center"/>
    </xf>
    <xf numFmtId="164" fontId="7" fillId="0" borderId="7" xfId="0" applyNumberFormat="1" applyFont="1" applyBorder="1" applyAlignment="1">
      <alignment horizontal="right" vertical="center"/>
    </xf>
    <xf numFmtId="164" fontId="7" fillId="0" borderId="31" xfId="0" applyNumberFormat="1" applyFont="1" applyBorder="1" applyAlignment="1">
      <alignment horizontal="right" vertical="center"/>
    </xf>
    <xf numFmtId="164" fontId="7" fillId="0" borderId="46" xfId="0" applyNumberFormat="1" applyFont="1" applyBorder="1" applyAlignment="1">
      <alignment horizontal="right" vertical="center"/>
    </xf>
    <xf numFmtId="164" fontId="6" fillId="0" borderId="29" xfId="0" applyNumberFormat="1" applyFont="1" applyBorder="1" applyAlignment="1">
      <alignment horizontal="right" vertical="center"/>
    </xf>
    <xf numFmtId="164" fontId="6" fillId="0" borderId="44"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7" fillId="0" borderId="1" xfId="0" applyNumberFormat="1" applyFont="1" applyBorder="1" applyAlignment="1">
      <alignment horizontal="right"/>
    </xf>
    <xf numFmtId="164" fontId="7" fillId="0" borderId="7" xfId="0" applyNumberFormat="1" applyFont="1" applyBorder="1" applyAlignment="1">
      <alignment horizontal="right"/>
    </xf>
    <xf numFmtId="164" fontId="7" fillId="0" borderId="0" xfId="0" applyNumberFormat="1" applyFont="1" applyBorder="1" applyAlignment="1">
      <alignment horizontal="right"/>
    </xf>
    <xf numFmtId="164" fontId="7" fillId="0" borderId="31" xfId="0" applyNumberFormat="1" applyFont="1" applyBorder="1" applyAlignment="1">
      <alignment horizontal="right"/>
    </xf>
    <xf numFmtId="164" fontId="7" fillId="0" borderId="46" xfId="0" applyNumberFormat="1" applyFont="1" applyBorder="1" applyAlignment="1">
      <alignment horizontal="right"/>
    </xf>
    <xf numFmtId="164" fontId="7" fillId="0" borderId="29" xfId="0" applyNumberFormat="1" applyFont="1" applyBorder="1" applyAlignment="1">
      <alignment horizontal="right"/>
    </xf>
    <xf numFmtId="164" fontId="7" fillId="0" borderId="44" xfId="0" applyNumberFormat="1" applyFont="1" applyBorder="1" applyAlignment="1">
      <alignment horizontal="right"/>
    </xf>
    <xf numFmtId="164" fontId="7" fillId="0" borderId="21" xfId="0" applyNumberFormat="1" applyFont="1" applyBorder="1" applyAlignment="1">
      <alignment horizontal="right" vertical="center"/>
    </xf>
    <xf numFmtId="164" fontId="7" fillId="0" borderId="2" xfId="0" applyNumberFormat="1" applyFont="1" applyBorder="1" applyAlignment="1">
      <alignment horizontal="right" vertical="center"/>
    </xf>
    <xf numFmtId="164" fontId="6" fillId="0" borderId="63" xfId="0" applyNumberFormat="1" applyFont="1" applyBorder="1" applyAlignment="1">
      <alignment horizontal="right" vertical="center"/>
    </xf>
    <xf numFmtId="164" fontId="7" fillId="0" borderId="33" xfId="0" applyNumberFormat="1" applyFont="1" applyBorder="1" applyAlignment="1">
      <alignment horizontal="right"/>
    </xf>
    <xf numFmtId="164" fontId="7" fillId="0" borderId="47" xfId="0" applyNumberFormat="1" applyFont="1" applyBorder="1" applyAlignment="1">
      <alignment horizontal="right"/>
    </xf>
    <xf numFmtId="164" fontId="7" fillId="0" borderId="23" xfId="0" applyNumberFormat="1" applyFont="1" applyBorder="1" applyAlignment="1">
      <alignment horizontal="right" vertical="center"/>
    </xf>
    <xf numFmtId="0" fontId="11" fillId="3" borderId="18" xfId="0" applyNumberFormat="1" applyFont="1" applyFill="1" applyBorder="1" applyAlignment="1">
      <alignment horizontal="center"/>
    </xf>
    <xf numFmtId="14" fontId="10" fillId="3" borderId="18" xfId="0" applyNumberFormat="1" applyFont="1" applyFill="1" applyBorder="1" applyAlignment="1">
      <alignment horizontal="center"/>
    </xf>
    <xf numFmtId="14" fontId="10" fillId="3" borderId="18" xfId="0" applyNumberFormat="1" applyFont="1" applyFill="1" applyBorder="1" applyAlignment="1">
      <alignment horizontal="center" vertical="center"/>
    </xf>
    <xf numFmtId="14" fontId="10" fillId="3" borderId="41" xfId="0" applyNumberFormat="1" applyFont="1" applyFill="1" applyBorder="1" applyAlignment="1">
      <alignment horizontal="center"/>
    </xf>
    <xf numFmtId="14" fontId="10" fillId="0" borderId="41" xfId="0" applyNumberFormat="1" applyFont="1" applyBorder="1" applyAlignment="1">
      <alignment horizontal="center"/>
    </xf>
    <xf numFmtId="0" fontId="11" fillId="3" borderId="1" xfId="0" applyNumberFormat="1" applyFont="1" applyFill="1" applyBorder="1" applyAlignment="1"/>
    <xf numFmtId="164" fontId="7" fillId="0" borderId="66" xfId="0" applyNumberFormat="1" applyFont="1" applyBorder="1" applyAlignment="1">
      <alignment horizontal="right" vertical="center"/>
    </xf>
    <xf numFmtId="0" fontId="8" fillId="0" borderId="0"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67" xfId="0" applyFont="1" applyBorder="1" applyAlignment="1">
      <alignment horizontal="center" vertical="center" wrapText="1"/>
    </xf>
    <xf numFmtId="0" fontId="8" fillId="0" borderId="14" xfId="0" applyFont="1" applyBorder="1" applyAlignment="1">
      <alignment horizontal="center" vertical="center" wrapText="1"/>
    </xf>
    <xf numFmtId="0" fontId="14" fillId="0" borderId="0" xfId="0" applyFont="1"/>
    <xf numFmtId="0" fontId="11" fillId="3" borderId="4" xfId="0" applyNumberFormat="1" applyFont="1" applyFill="1" applyBorder="1" applyAlignment="1">
      <alignment horizontal="center"/>
    </xf>
    <xf numFmtId="14" fontId="10" fillId="3" borderId="4" xfId="0" applyNumberFormat="1" applyFont="1" applyFill="1" applyBorder="1" applyAlignment="1">
      <alignment horizontal="center"/>
    </xf>
    <xf numFmtId="14" fontId="10" fillId="3" borderId="4" xfId="0" applyNumberFormat="1" applyFont="1" applyFill="1" applyBorder="1" applyAlignment="1">
      <alignment horizontal="center" vertical="center"/>
    </xf>
    <xf numFmtId="14" fontId="10" fillId="3" borderId="23" xfId="0" applyNumberFormat="1" applyFont="1" applyFill="1" applyBorder="1" applyAlignment="1">
      <alignment horizontal="center"/>
    </xf>
    <xf numFmtId="164" fontId="7" fillId="0" borderId="71" xfId="0" applyNumberFormat="1" applyFont="1" applyBorder="1" applyAlignment="1">
      <alignment horizontal="right"/>
    </xf>
    <xf numFmtId="164" fontId="7" fillId="0" borderId="4" xfId="0" applyNumberFormat="1" applyFont="1" applyBorder="1" applyAlignment="1">
      <alignment horizontal="right"/>
    </xf>
    <xf numFmtId="164" fontId="6" fillId="0" borderId="34" xfId="0" applyNumberFormat="1" applyFont="1" applyBorder="1" applyAlignment="1">
      <alignment horizontal="right" vertical="center"/>
    </xf>
    <xf numFmtId="164" fontId="7" fillId="0" borderId="4" xfId="0" applyNumberFormat="1" applyFont="1" applyBorder="1" applyAlignment="1">
      <alignment horizontal="right" vertical="center"/>
    </xf>
    <xf numFmtId="164" fontId="7" fillId="0" borderId="62" xfId="0" applyNumberFormat="1" applyFont="1" applyBorder="1" applyAlignment="1">
      <alignment horizontal="right" vertical="center"/>
    </xf>
    <xf numFmtId="164" fontId="7" fillId="0" borderId="62" xfId="0" applyNumberFormat="1" applyFont="1" applyBorder="1" applyAlignment="1">
      <alignment horizontal="right"/>
    </xf>
    <xf numFmtId="164" fontId="6" fillId="0" borderId="34" xfId="0" applyNumberFormat="1" applyFont="1" applyBorder="1" applyAlignment="1">
      <alignment horizontal="right"/>
    </xf>
    <xf numFmtId="164" fontId="7" fillId="0" borderId="72" xfId="0" applyNumberFormat="1" applyFont="1" applyBorder="1"/>
    <xf numFmtId="164" fontId="7" fillId="0" borderId="75" xfId="0" applyNumberFormat="1" applyFont="1" applyBorder="1" applyAlignment="1">
      <alignment horizontal="right" vertical="center"/>
    </xf>
    <xf numFmtId="164" fontId="7" fillId="0" borderId="73" xfId="0" applyNumberFormat="1" applyFont="1" applyBorder="1" applyAlignment="1">
      <alignment horizontal="right" vertical="center"/>
    </xf>
    <xf numFmtId="164" fontId="7" fillId="0" borderId="76" xfId="0" applyNumberFormat="1" applyFont="1" applyBorder="1" applyAlignment="1">
      <alignment horizontal="right" vertical="center"/>
    </xf>
    <xf numFmtId="164" fontId="6" fillId="0" borderId="74" xfId="0" applyNumberFormat="1" applyFont="1" applyBorder="1" applyAlignment="1">
      <alignment horizontal="right" vertical="center"/>
    </xf>
    <xf numFmtId="164" fontId="7" fillId="0" borderId="73" xfId="0" applyNumberFormat="1" applyFont="1" applyBorder="1" applyAlignment="1">
      <alignment horizontal="right"/>
    </xf>
    <xf numFmtId="164" fontId="7" fillId="0" borderId="76" xfId="0" applyNumberFormat="1" applyFont="1" applyBorder="1" applyAlignment="1">
      <alignment horizontal="right"/>
    </xf>
    <xf numFmtId="164" fontId="7" fillId="0" borderId="74" xfId="0" applyNumberFormat="1" applyFont="1" applyBorder="1" applyAlignment="1">
      <alignment horizontal="right"/>
    </xf>
    <xf numFmtId="164" fontId="7" fillId="0" borderId="61" xfId="0" applyNumberFormat="1" applyFont="1" applyBorder="1" applyAlignment="1">
      <alignment horizontal="right"/>
    </xf>
    <xf numFmtId="49" fontId="15" fillId="0" borderId="0" xfId="0" applyNumberFormat="1" applyFont="1"/>
    <xf numFmtId="0" fontId="7" fillId="0" borderId="5" xfId="0" applyFont="1" applyBorder="1" applyAlignment="1">
      <alignment horizontal="center" vertical="center"/>
    </xf>
    <xf numFmtId="0" fontId="11" fillId="0" borderId="28" xfId="0" applyFont="1" applyBorder="1" applyAlignment="1">
      <alignment horizontal="center" vertical="center"/>
    </xf>
    <xf numFmtId="0" fontId="11" fillId="0" borderId="5" xfId="0" applyFont="1" applyBorder="1" applyAlignment="1">
      <alignment horizontal="center" vertical="center"/>
    </xf>
    <xf numFmtId="0" fontId="10" fillId="0" borderId="0" xfId="0" applyNumberFormat="1" applyFont="1" applyAlignment="1" applyProtection="1">
      <alignment horizontal="left"/>
    </xf>
    <xf numFmtId="0" fontId="10" fillId="0" borderId="0" xfId="0" applyFont="1" applyProtection="1"/>
    <xf numFmtId="0" fontId="7" fillId="0" borderId="0" xfId="0" applyFont="1" applyProtection="1"/>
    <xf numFmtId="14" fontId="10" fillId="0" borderId="0" xfId="0" applyNumberFormat="1" applyFont="1" applyAlignment="1" applyProtection="1">
      <alignment horizontal="left"/>
    </xf>
    <xf numFmtId="0" fontId="10" fillId="0" borderId="0" xfId="0" applyFont="1" applyAlignment="1" applyProtection="1"/>
    <xf numFmtId="49" fontId="4" fillId="0" borderId="0" xfId="0" applyNumberFormat="1" applyFont="1" applyAlignment="1">
      <alignment horizontal="center"/>
    </xf>
    <xf numFmtId="0" fontId="0" fillId="0" borderId="0" xfId="0" applyFont="1" applyBorder="1"/>
    <xf numFmtId="0" fontId="11" fillId="0" borderId="0" xfId="0" applyFont="1" applyProtection="1"/>
    <xf numFmtId="0" fontId="6" fillId="0" borderId="0" xfId="0" applyFont="1" applyProtection="1"/>
    <xf numFmtId="0" fontId="11" fillId="0" borderId="0" xfId="0" applyFont="1" applyAlignment="1" applyProtection="1">
      <alignment horizontal="right"/>
    </xf>
    <xf numFmtId="0" fontId="0" fillId="0" borderId="0" xfId="0"/>
    <xf numFmtId="0" fontId="0" fillId="0" borderId="0" xfId="0"/>
    <xf numFmtId="0" fontId="0" fillId="0" borderId="0" xfId="0"/>
    <xf numFmtId="0" fontId="6" fillId="2" borderId="18" xfId="0" applyFont="1" applyFill="1" applyBorder="1" applyAlignment="1">
      <alignment vertical="center" wrapText="1"/>
    </xf>
    <xf numFmtId="0" fontId="6" fillId="2" borderId="1" xfId="0" applyFont="1" applyFill="1" applyBorder="1" applyAlignment="1">
      <alignment vertical="center" wrapText="1"/>
    </xf>
    <xf numFmtId="0" fontId="7" fillId="6" borderId="1" xfId="0" applyFont="1" applyFill="1" applyBorder="1" applyAlignment="1">
      <alignment vertical="center" wrapText="1"/>
    </xf>
    <xf numFmtId="0" fontId="7" fillId="6" borderId="7" xfId="0" applyFont="1" applyFill="1" applyBorder="1" applyAlignment="1">
      <alignment vertical="center" wrapText="1"/>
    </xf>
    <xf numFmtId="0" fontId="6" fillId="2" borderId="41" xfId="0" applyFont="1" applyFill="1" applyBorder="1" applyAlignment="1">
      <alignment vertical="center" wrapText="1"/>
    </xf>
    <xf numFmtId="0" fontId="6" fillId="2" borderId="17" xfId="0" applyFont="1" applyFill="1" applyBorder="1" applyAlignment="1">
      <alignment vertical="center" wrapText="1"/>
    </xf>
    <xf numFmtId="0" fontId="7" fillId="6" borderId="43" xfId="0" applyFont="1" applyFill="1" applyBorder="1" applyAlignment="1">
      <alignment vertical="center" wrapText="1"/>
    </xf>
    <xf numFmtId="0" fontId="7" fillId="6" borderId="78" xfId="0" applyFont="1" applyFill="1" applyBorder="1" applyAlignment="1">
      <alignment vertical="center" wrapText="1"/>
    </xf>
    <xf numFmtId="2" fontId="7" fillId="3" borderId="1" xfId="0" applyNumberFormat="1" applyFont="1" applyFill="1" applyBorder="1" applyAlignment="1" applyProtection="1">
      <alignment vertical="center" wrapText="1"/>
      <protection locked="0"/>
    </xf>
    <xf numFmtId="164" fontId="7" fillId="0" borderId="32" xfId="0" applyNumberFormat="1" applyFont="1" applyBorder="1"/>
    <xf numFmtId="0" fontId="6" fillId="2" borderId="82" xfId="0" applyFont="1" applyFill="1" applyBorder="1" applyAlignment="1">
      <alignment vertical="center" wrapText="1"/>
    </xf>
    <xf numFmtId="0" fontId="10" fillId="4" borderId="10" xfId="0" applyFont="1" applyFill="1" applyBorder="1" applyAlignment="1">
      <alignment horizontal="left" vertical="center"/>
    </xf>
    <xf numFmtId="0" fontId="10" fillId="4" borderId="22" xfId="0" applyFont="1" applyFill="1" applyBorder="1" applyAlignment="1">
      <alignment horizontal="left" vertical="center"/>
    </xf>
    <xf numFmtId="6" fontId="10" fillId="4" borderId="22" xfId="0" applyNumberFormat="1" applyFont="1" applyFill="1" applyBorder="1" applyAlignment="1">
      <alignment horizontal="center" vertical="center"/>
    </xf>
    <xf numFmtId="0" fontId="10" fillId="3" borderId="1" xfId="0" applyFont="1" applyFill="1" applyBorder="1" applyAlignment="1">
      <alignment horizontal="left" vertical="top" wrapText="1"/>
    </xf>
    <xf numFmtId="0" fontId="16" fillId="5" borderId="32" xfId="0" applyFont="1" applyFill="1" applyBorder="1" applyAlignment="1" applyProtection="1">
      <alignment horizontal="center" vertical="center" wrapText="1"/>
      <protection locked="0"/>
    </xf>
    <xf numFmtId="0" fontId="16" fillId="5" borderId="33" xfId="0" applyFont="1" applyFill="1" applyBorder="1" applyAlignment="1" applyProtection="1">
      <alignment horizontal="center" vertical="center" wrapText="1"/>
      <protection locked="0"/>
    </xf>
    <xf numFmtId="0" fontId="16" fillId="5" borderId="47" xfId="0" applyFont="1" applyFill="1" applyBorder="1" applyAlignment="1" applyProtection="1">
      <alignment horizontal="center" vertical="center" wrapText="1"/>
      <protection locked="0"/>
    </xf>
    <xf numFmtId="0" fontId="11" fillId="0" borderId="5" xfId="0" applyFont="1" applyBorder="1" applyAlignment="1">
      <alignment horizontal="center"/>
    </xf>
    <xf numFmtId="0" fontId="7" fillId="0" borderId="17" xfId="0" applyFont="1" applyBorder="1" applyAlignment="1" applyProtection="1">
      <alignment vertical="center" wrapText="1"/>
      <protection locked="0"/>
    </xf>
    <xf numFmtId="0" fontId="7" fillId="0" borderId="45"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14" fontId="9" fillId="0" borderId="1" xfId="0" applyNumberFormat="1" applyFont="1" applyBorder="1" applyAlignment="1" applyProtection="1">
      <alignment horizontal="left" vertical="center" wrapText="1"/>
      <protection locked="0"/>
    </xf>
    <xf numFmtId="0" fontId="7" fillId="0" borderId="21" xfId="0" applyFont="1" applyBorder="1" applyAlignment="1" applyProtection="1">
      <alignment vertical="center" wrapText="1"/>
      <protection locked="0"/>
    </xf>
    <xf numFmtId="0" fontId="7" fillId="3" borderId="17" xfId="0" applyFont="1" applyFill="1" applyBorder="1" applyAlignment="1" applyProtection="1">
      <alignment vertical="center" wrapText="1"/>
      <protection locked="0"/>
    </xf>
    <xf numFmtId="2" fontId="7" fillId="3" borderId="7" xfId="0" applyNumberFormat="1" applyFont="1" applyFill="1" applyBorder="1" applyAlignment="1" applyProtection="1">
      <alignment vertical="center" wrapText="1"/>
      <protection locked="0"/>
    </xf>
    <xf numFmtId="0" fontId="7" fillId="3" borderId="7" xfId="0" applyFont="1" applyFill="1" applyBorder="1" applyAlignment="1" applyProtection="1">
      <alignment vertical="center" wrapText="1"/>
      <protection locked="0"/>
    </xf>
    <xf numFmtId="0" fontId="6" fillId="5" borderId="17" xfId="0" applyFont="1" applyFill="1" applyBorder="1" applyAlignment="1" applyProtection="1">
      <alignment vertical="center" wrapText="1"/>
    </xf>
    <xf numFmtId="0" fontId="6" fillId="5" borderId="4" xfId="0" applyFont="1" applyFill="1" applyBorder="1" applyAlignment="1" applyProtection="1">
      <alignment vertical="center" wrapText="1"/>
    </xf>
    <xf numFmtId="0" fontId="6" fillId="5" borderId="1" xfId="0" applyFont="1" applyFill="1" applyBorder="1" applyAlignment="1" applyProtection="1">
      <alignment vertical="center" wrapText="1"/>
    </xf>
    <xf numFmtId="0" fontId="6" fillId="5" borderId="17" xfId="0" applyFont="1" applyFill="1" applyBorder="1" applyAlignment="1">
      <alignment vertical="center" wrapText="1"/>
    </xf>
    <xf numFmtId="0" fontId="6" fillId="5" borderId="4" xfId="0" applyFont="1" applyFill="1" applyBorder="1" applyAlignment="1">
      <alignment vertical="center" wrapText="1"/>
    </xf>
    <xf numFmtId="0" fontId="6" fillId="5" borderId="1" xfId="0" applyFont="1" applyFill="1" applyBorder="1" applyAlignment="1">
      <alignment vertical="center" wrapText="1"/>
    </xf>
    <xf numFmtId="0" fontId="6" fillId="5" borderId="41" xfId="0" applyFont="1" applyFill="1" applyBorder="1" applyAlignment="1" applyProtection="1">
      <alignment vertical="center" wrapText="1"/>
    </xf>
    <xf numFmtId="0" fontId="6" fillId="5" borderId="18" xfId="0" applyFont="1" applyFill="1" applyBorder="1" applyAlignment="1" applyProtection="1">
      <alignment vertical="center" wrapText="1"/>
    </xf>
    <xf numFmtId="0" fontId="3" fillId="0" borderId="0" xfId="0" applyFont="1" applyAlignment="1">
      <alignment wrapText="1"/>
    </xf>
    <xf numFmtId="49" fontId="4" fillId="0" borderId="0" xfId="0" applyNumberFormat="1" applyFont="1" applyAlignment="1">
      <alignment wrapText="1"/>
    </xf>
    <xf numFmtId="2" fontId="7" fillId="0" borderId="1" xfId="0" applyNumberFormat="1" applyFont="1" applyBorder="1" applyAlignment="1" applyProtection="1">
      <alignment vertical="center" wrapText="1"/>
      <protection locked="0"/>
    </xf>
    <xf numFmtId="14" fontId="7" fillId="0" borderId="1" xfId="0" applyNumberFormat="1" applyFont="1" applyBorder="1" applyAlignment="1" applyProtection="1">
      <alignment vertical="center"/>
      <protection locked="0"/>
    </xf>
    <xf numFmtId="14" fontId="9" fillId="3" borderId="17" xfId="0" applyNumberFormat="1" applyFont="1" applyFill="1" applyBorder="1" applyProtection="1">
      <protection locked="0"/>
    </xf>
    <xf numFmtId="14" fontId="7" fillId="0" borderId="45" xfId="0" applyNumberFormat="1" applyFont="1" applyBorder="1" applyAlignment="1" applyProtection="1">
      <alignment vertical="center" wrapText="1"/>
      <protection locked="0"/>
    </xf>
    <xf numFmtId="2" fontId="7" fillId="0" borderId="17" xfId="0" applyNumberFormat="1" applyFont="1" applyBorder="1" applyAlignment="1" applyProtection="1">
      <alignment vertical="center" wrapText="1"/>
      <protection locked="0"/>
    </xf>
    <xf numFmtId="2" fontId="7" fillId="0" borderId="1" xfId="0" applyNumberFormat="1" applyFont="1" applyBorder="1" applyAlignment="1" applyProtection="1">
      <alignment vertical="center"/>
      <protection locked="0"/>
    </xf>
    <xf numFmtId="166" fontId="9" fillId="0" borderId="27" xfId="0" applyNumberFormat="1" applyFont="1" applyBorder="1" applyAlignment="1" applyProtection="1">
      <alignment horizontal="left" vertical="center" wrapText="1"/>
      <protection locked="0"/>
    </xf>
    <xf numFmtId="166" fontId="9" fillId="0" borderId="1" xfId="0" applyNumberFormat="1" applyFont="1" applyBorder="1" applyAlignment="1" applyProtection="1">
      <alignment horizontal="left" vertical="center" wrapText="1"/>
      <protection locked="0"/>
    </xf>
    <xf numFmtId="166" fontId="9" fillId="0" borderId="77" xfId="0" applyNumberFormat="1" applyFont="1" applyBorder="1" applyAlignment="1" applyProtection="1">
      <alignment horizontal="left" vertical="center" wrapText="1"/>
      <protection locked="0"/>
    </xf>
    <xf numFmtId="2" fontId="7" fillId="0" borderId="27" xfId="0" applyNumberFormat="1" applyFont="1" applyFill="1" applyBorder="1" applyAlignment="1" applyProtection="1">
      <alignment vertical="center"/>
      <protection locked="0"/>
    </xf>
    <xf numFmtId="2" fontId="7" fillId="0" borderId="1" xfId="0" applyNumberFormat="1" applyFont="1" applyFill="1" applyBorder="1" applyAlignment="1" applyProtection="1">
      <alignment vertical="center"/>
      <protection locked="0"/>
    </xf>
    <xf numFmtId="2" fontId="7" fillId="0" borderId="77" xfId="0" applyNumberFormat="1" applyFont="1" applyFill="1" applyBorder="1" applyAlignment="1" applyProtection="1">
      <alignment vertical="center"/>
      <protection locked="0"/>
    </xf>
    <xf numFmtId="0" fontId="10" fillId="0" borderId="22" xfId="0" applyFont="1" applyBorder="1" applyAlignment="1">
      <alignment horizontal="center"/>
    </xf>
    <xf numFmtId="0" fontId="10" fillId="0" borderId="13" xfId="0" applyFont="1" applyBorder="1" applyAlignment="1">
      <alignment horizontal="center"/>
    </xf>
    <xf numFmtId="0" fontId="0" fillId="0" borderId="3" xfId="0" applyBorder="1"/>
    <xf numFmtId="0" fontId="0" fillId="0" borderId="4" xfId="0" applyBorder="1"/>
    <xf numFmtId="14" fontId="0" fillId="0" borderId="3" xfId="0" applyNumberFormat="1" applyBorder="1" applyAlignment="1">
      <alignment horizontal="left" vertical="center"/>
    </xf>
    <xf numFmtId="0" fontId="0" fillId="0" borderId="0" xfId="0" applyFont="1" applyAlignment="1"/>
    <xf numFmtId="0" fontId="0" fillId="0" borderId="65" xfId="0" applyFont="1" applyBorder="1" applyAlignment="1">
      <alignment vertical="center"/>
    </xf>
    <xf numFmtId="0" fontId="0" fillId="0" borderId="3" xfId="0" applyFont="1" applyBorder="1" applyAlignment="1">
      <alignment vertical="center"/>
    </xf>
    <xf numFmtId="0" fontId="0" fillId="0" borderId="0" xfId="0" applyFont="1" applyAlignment="1">
      <alignment vertical="center"/>
    </xf>
    <xf numFmtId="0" fontId="0" fillId="0" borderId="0" xfId="0" applyFont="1" applyBorder="1" applyAlignment="1">
      <alignment vertical="center"/>
    </xf>
    <xf numFmtId="0" fontId="0" fillId="0" borderId="0" xfId="0" applyFont="1" applyAlignment="1">
      <alignment horizontal="center"/>
    </xf>
    <xf numFmtId="0" fontId="0" fillId="0" borderId="0" xfId="0" applyFont="1" applyBorder="1" applyAlignment="1"/>
    <xf numFmtId="0" fontId="0" fillId="0" borderId="0" xfId="0" applyAlignment="1">
      <alignment horizontal="left" vertical="center"/>
    </xf>
    <xf numFmtId="0" fontId="3" fillId="0" borderId="0" xfId="0" applyFont="1" applyAlignment="1">
      <alignment horizontal="left" vertical="top" wrapText="1"/>
    </xf>
    <xf numFmtId="0" fontId="3" fillId="0" borderId="0" xfId="0" applyFont="1" applyAlignment="1">
      <alignment horizontal="left" vertical="top"/>
    </xf>
    <xf numFmtId="165" fontId="0" fillId="0" borderId="0" xfId="0" applyNumberFormat="1" applyFont="1" applyAlignment="1"/>
    <xf numFmtId="0" fontId="0" fillId="0" borderId="0" xfId="0" applyFont="1" applyAlignment="1">
      <alignment horizontal="center" vertical="center"/>
    </xf>
    <xf numFmtId="0" fontId="1" fillId="0" borderId="26" xfId="0" applyFont="1" applyBorder="1" applyAlignment="1">
      <alignment horizontal="left" vertical="top"/>
    </xf>
    <xf numFmtId="0" fontId="0" fillId="0" borderId="6" xfId="0" applyFont="1" applyBorder="1"/>
    <xf numFmtId="0" fontId="0" fillId="0" borderId="54" xfId="0" applyFont="1" applyBorder="1"/>
    <xf numFmtId="0" fontId="0" fillId="0" borderId="0" xfId="0" applyFont="1"/>
    <xf numFmtId="0" fontId="1" fillId="0" borderId="30" xfId="0" applyFont="1" applyBorder="1" applyAlignment="1">
      <alignment vertical="center" wrapText="1"/>
    </xf>
    <xf numFmtId="0" fontId="19" fillId="0" borderId="0" xfId="0" applyFont="1" applyBorder="1" applyAlignment="1">
      <alignment horizontal="center" vertical="center" wrapText="1"/>
    </xf>
    <xf numFmtId="0" fontId="19" fillId="0" borderId="35" xfId="0" applyFont="1" applyBorder="1" applyAlignment="1">
      <alignment horizontal="center" vertical="center" wrapText="1"/>
    </xf>
    <xf numFmtId="0" fontId="0" fillId="0" borderId="30" xfId="0" applyFont="1" applyBorder="1"/>
    <xf numFmtId="0" fontId="0" fillId="0" borderId="0" xfId="0" applyFont="1" applyBorder="1" applyAlignment="1">
      <alignment horizontal="center"/>
    </xf>
    <xf numFmtId="164" fontId="0" fillId="0" borderId="0" xfId="0" applyNumberFormat="1" applyFont="1" applyBorder="1"/>
    <xf numFmtId="164" fontId="0" fillId="0" borderId="35" xfId="0" applyNumberFormat="1" applyFont="1" applyBorder="1"/>
    <xf numFmtId="0" fontId="0" fillId="0" borderId="37" xfId="0" applyFont="1" applyBorder="1"/>
    <xf numFmtId="0" fontId="0" fillId="0" borderId="36" xfId="0" applyFont="1" applyBorder="1" applyAlignment="1">
      <alignment horizontal="center"/>
    </xf>
    <xf numFmtId="164" fontId="0" fillId="0" borderId="36" xfId="0" applyNumberFormat="1" applyFont="1" applyBorder="1"/>
    <xf numFmtId="164" fontId="0" fillId="0" borderId="38" xfId="0" applyNumberFormat="1" applyFont="1" applyBorder="1"/>
    <xf numFmtId="0" fontId="1" fillId="0" borderId="5" xfId="0" applyFont="1" applyBorder="1" applyAlignment="1">
      <alignment horizontal="center"/>
    </xf>
    <xf numFmtId="0" fontId="1" fillId="0" borderId="5" xfId="0" applyFont="1" applyBorder="1"/>
    <xf numFmtId="0" fontId="1" fillId="0" borderId="0" xfId="0" applyFont="1" applyAlignment="1">
      <alignment horizontal="right"/>
    </xf>
    <xf numFmtId="164" fontId="0" fillId="0" borderId="0" xfId="0" applyNumberFormat="1" applyFont="1"/>
    <xf numFmtId="0" fontId="1" fillId="0" borderId="30" xfId="0" applyFont="1" applyBorder="1" applyAlignment="1">
      <alignment horizontal="right"/>
    </xf>
    <xf numFmtId="0" fontId="1" fillId="0" borderId="0" xfId="0" applyFont="1" applyBorder="1" applyAlignment="1">
      <alignment horizontal="center"/>
    </xf>
    <xf numFmtId="164" fontId="1" fillId="0" borderId="0" xfId="0" applyNumberFormat="1" applyFont="1" applyBorder="1" applyAlignment="1">
      <alignment horizontal="center"/>
    </xf>
    <xf numFmtId="164" fontId="1" fillId="0" borderId="35" xfId="0" applyNumberFormat="1" applyFont="1" applyBorder="1" applyAlignment="1">
      <alignment horizontal="center"/>
    </xf>
    <xf numFmtId="0" fontId="0" fillId="0" borderId="30" xfId="0" applyFont="1" applyBorder="1" applyAlignment="1">
      <alignment horizontal="right"/>
    </xf>
    <xf numFmtId="165" fontId="0" fillId="0" borderId="0" xfId="0" applyNumberFormat="1" applyFont="1" applyBorder="1"/>
    <xf numFmtId="164" fontId="0" fillId="0" borderId="0" xfId="0" applyNumberFormat="1" applyFont="1" applyBorder="1" applyAlignment="1">
      <alignment horizontal="right"/>
    </xf>
    <xf numFmtId="0" fontId="0" fillId="0" borderId="37" xfId="0" applyFont="1" applyBorder="1" applyAlignment="1">
      <alignment horizontal="right"/>
    </xf>
    <xf numFmtId="0" fontId="0" fillId="0" borderId="0" xfId="0" applyFont="1" applyAlignment="1">
      <alignment vertical="center" wrapText="1"/>
    </xf>
    <xf numFmtId="0" fontId="0" fillId="0" borderId="36" xfId="0" applyFont="1" applyBorder="1"/>
    <xf numFmtId="164" fontId="0" fillId="0" borderId="36" xfId="0" applyNumberFormat="1" applyFont="1" applyFill="1" applyBorder="1" applyAlignment="1">
      <alignment horizontal="right"/>
    </xf>
    <xf numFmtId="0" fontId="0" fillId="0" borderId="28" xfId="0" applyFont="1" applyBorder="1"/>
    <xf numFmtId="0" fontId="0" fillId="0" borderId="5" xfId="0" applyFont="1" applyBorder="1"/>
    <xf numFmtId="0" fontId="0" fillId="0" borderId="53" xfId="0" applyFont="1" applyBorder="1"/>
    <xf numFmtId="0" fontId="0" fillId="0" borderId="55" xfId="0" applyFont="1" applyBorder="1" applyAlignment="1">
      <alignment vertical="center" wrapText="1"/>
    </xf>
    <xf numFmtId="0" fontId="19" fillId="0" borderId="6" xfId="0" applyFont="1" applyBorder="1" applyAlignment="1">
      <alignment horizontal="center" vertical="center" wrapText="1"/>
    </xf>
    <xf numFmtId="0" fontId="19" fillId="0" borderId="54" xfId="0" applyFont="1" applyBorder="1" applyAlignment="1">
      <alignment horizontal="center" vertical="center" wrapText="1"/>
    </xf>
    <xf numFmtId="0" fontId="0" fillId="0" borderId="30" xfId="0" applyFont="1" applyBorder="1" applyAlignment="1">
      <alignment horizontal="left"/>
    </xf>
    <xf numFmtId="0" fontId="0" fillId="0" borderId="37" xfId="0" applyFont="1" applyBorder="1" applyAlignment="1">
      <alignment horizontal="left"/>
    </xf>
    <xf numFmtId="0" fontId="1" fillId="0" borderId="0" xfId="0" applyFont="1" applyBorder="1" applyAlignment="1">
      <alignment horizontal="right"/>
    </xf>
    <xf numFmtId="0" fontId="1" fillId="0" borderId="26" xfId="0" applyFont="1" applyBorder="1" applyAlignment="1">
      <alignment horizontal="center" vertical="center"/>
    </xf>
    <xf numFmtId="0" fontId="0" fillId="0" borderId="30" xfId="0" applyFont="1" applyBorder="1" applyAlignment="1">
      <alignment vertical="center" wrapText="1"/>
    </xf>
    <xf numFmtId="0" fontId="0" fillId="0" borderId="0" xfId="0" applyFont="1" applyBorder="1" applyAlignment="1">
      <alignment horizontal="center" vertical="center" wrapText="1"/>
    </xf>
    <xf numFmtId="164" fontId="0" fillId="0" borderId="0" xfId="0" applyNumberFormat="1" applyFont="1" applyBorder="1" applyAlignment="1">
      <alignment vertical="center" wrapText="1"/>
    </xf>
    <xf numFmtId="164" fontId="0" fillId="0" borderId="35" xfId="0" applyNumberFormat="1" applyFont="1" applyBorder="1" applyAlignment="1">
      <alignment vertical="center" wrapText="1"/>
    </xf>
    <xf numFmtId="0" fontId="0" fillId="0" borderId="37" xfId="0" applyFont="1" applyBorder="1" applyAlignment="1">
      <alignment vertical="center" wrapText="1"/>
    </xf>
    <xf numFmtId="0" fontId="0" fillId="0" borderId="36" xfId="0" applyFont="1" applyBorder="1" applyAlignment="1">
      <alignment horizontal="center" vertical="center" wrapText="1"/>
    </xf>
    <xf numFmtId="164" fontId="0" fillId="0" borderId="36" xfId="0" applyNumberFormat="1" applyFont="1" applyBorder="1" applyAlignment="1">
      <alignment vertical="center" wrapText="1"/>
    </xf>
    <xf numFmtId="164" fontId="0" fillId="0" borderId="38" xfId="0" applyNumberFormat="1" applyFont="1" applyBorder="1" applyAlignment="1">
      <alignment vertical="center" wrapText="1"/>
    </xf>
    <xf numFmtId="164" fontId="1" fillId="0" borderId="5" xfId="0" applyNumberFormat="1" applyFont="1" applyBorder="1"/>
    <xf numFmtId="164" fontId="1" fillId="0" borderId="53" xfId="0" applyNumberFormat="1" applyFont="1" applyBorder="1" applyAlignment="1">
      <alignment vertical="center" wrapText="1"/>
    </xf>
    <xf numFmtId="0" fontId="1" fillId="0" borderId="56" xfId="0" applyFont="1" applyBorder="1" applyAlignment="1">
      <alignment horizontal="right"/>
    </xf>
    <xf numFmtId="0" fontId="1" fillId="0" borderId="57" xfId="0" applyFont="1" applyBorder="1" applyAlignment="1">
      <alignment horizontal="center" vertical="center"/>
    </xf>
    <xf numFmtId="164" fontId="1" fillId="0" borderId="57" xfId="0" applyNumberFormat="1" applyFont="1" applyBorder="1"/>
    <xf numFmtId="164" fontId="1" fillId="0" borderId="58" xfId="0" applyNumberFormat="1" applyFont="1" applyBorder="1" applyAlignment="1">
      <alignment vertical="center" wrapText="1"/>
    </xf>
    <xf numFmtId="0" fontId="1" fillId="0" borderId="24" xfId="0" applyFont="1" applyFill="1" applyBorder="1" applyAlignment="1">
      <alignment horizontal="right" vertical="center" wrapText="1"/>
    </xf>
    <xf numFmtId="0" fontId="0" fillId="0" borderId="55" xfId="0" applyFont="1" applyBorder="1"/>
    <xf numFmtId="0" fontId="0" fillId="0" borderId="0" xfId="0" applyFont="1" applyBorder="1" applyAlignment="1">
      <alignment vertical="center" wrapText="1"/>
    </xf>
    <xf numFmtId="0" fontId="0" fillId="0" borderId="55" xfId="0" applyFont="1" applyBorder="1" applyAlignment="1">
      <alignment horizontal="center"/>
    </xf>
    <xf numFmtId="164" fontId="0" fillId="0" borderId="55" xfId="0" applyNumberFormat="1" applyFont="1" applyBorder="1"/>
    <xf numFmtId="0" fontId="0" fillId="0" borderId="0" xfId="0" applyFont="1" applyAlignment="1">
      <alignment horizontal="left" vertical="center" wrapText="1"/>
    </xf>
    <xf numFmtId="0" fontId="1" fillId="0" borderId="26" xfId="0" applyFont="1" applyBorder="1" applyAlignment="1">
      <alignment horizontal="left" vertical="center"/>
    </xf>
    <xf numFmtId="0" fontId="0" fillId="0" borderId="30" xfId="0" applyFont="1" applyBorder="1" applyAlignment="1">
      <alignment vertical="center"/>
    </xf>
    <xf numFmtId="0" fontId="0" fillId="0" borderId="37" xfId="0" applyFont="1" applyBorder="1" applyAlignment="1">
      <alignment vertical="center"/>
    </xf>
    <xf numFmtId="0" fontId="1" fillId="0" borderId="26" xfId="0" applyFont="1" applyBorder="1" applyAlignment="1">
      <alignment vertical="center"/>
    </xf>
    <xf numFmtId="0" fontId="1" fillId="0" borderId="6" xfId="0" applyFont="1" applyBorder="1" applyAlignment="1">
      <alignment vertical="center"/>
    </xf>
    <xf numFmtId="0" fontId="1" fillId="0" borderId="30" xfId="0" applyFont="1" applyBorder="1"/>
    <xf numFmtId="0" fontId="20" fillId="0" borderId="0" xfId="0" applyFont="1" applyBorder="1" applyAlignment="1">
      <alignment horizontal="center" vertical="center" wrapText="1"/>
    </xf>
    <xf numFmtId="0" fontId="1" fillId="0" borderId="6" xfId="0" applyFont="1" applyBorder="1" applyAlignment="1">
      <alignment horizontal="center"/>
    </xf>
    <xf numFmtId="0" fontId="1" fillId="0" borderId="54" xfId="0" applyFont="1" applyBorder="1" applyAlignment="1">
      <alignment horizontal="center"/>
    </xf>
    <xf numFmtId="0" fontId="1" fillId="0" borderId="55" xfId="0" applyFont="1" applyBorder="1" applyAlignment="1">
      <alignment horizontal="center"/>
    </xf>
    <xf numFmtId="0" fontId="1" fillId="0" borderId="55" xfId="0" applyFont="1" applyBorder="1"/>
    <xf numFmtId="164" fontId="1" fillId="0" borderId="55" xfId="0" applyNumberFormat="1" applyFont="1" applyBorder="1"/>
    <xf numFmtId="164" fontId="0" fillId="0" borderId="54" xfId="0" applyNumberFormat="1" applyFont="1" applyBorder="1"/>
    <xf numFmtId="0" fontId="1" fillId="0" borderId="28" xfId="0" applyFont="1" applyBorder="1" applyAlignment="1">
      <alignment horizontal="right" vertical="center"/>
    </xf>
    <xf numFmtId="0" fontId="1" fillId="0" borderId="5" xfId="0" applyFont="1" applyBorder="1" applyAlignment="1">
      <alignment horizontal="center" vertical="center"/>
    </xf>
    <xf numFmtId="164" fontId="1" fillId="0" borderId="5" xfId="0" applyNumberFormat="1" applyFont="1" applyBorder="1" applyAlignment="1">
      <alignment vertical="center"/>
    </xf>
    <xf numFmtId="164" fontId="1" fillId="0" borderId="0" xfId="0" applyNumberFormat="1" applyFont="1" applyBorder="1"/>
    <xf numFmtId="164" fontId="19" fillId="0" borderId="0" xfId="0" applyNumberFormat="1" applyFont="1" applyBorder="1" applyAlignment="1">
      <alignment horizontal="center"/>
    </xf>
    <xf numFmtId="164" fontId="19" fillId="0" borderId="35" xfId="0" applyNumberFormat="1" applyFont="1" applyBorder="1" applyAlignment="1">
      <alignment horizontal="center"/>
    </xf>
    <xf numFmtId="0" fontId="1" fillId="0" borderId="0" xfId="0" applyFont="1" applyAlignment="1">
      <alignment horizontal="center"/>
    </xf>
    <xf numFmtId="0" fontId="1" fillId="0" borderId="50" xfId="0" applyFont="1" applyBorder="1" applyAlignment="1">
      <alignment horizontal="right"/>
    </xf>
    <xf numFmtId="0" fontId="1" fillId="0" borderId="49" xfId="0" applyFont="1" applyBorder="1" applyAlignment="1">
      <alignment horizontal="center"/>
    </xf>
    <xf numFmtId="0" fontId="1" fillId="0" borderId="49" xfId="0" applyFont="1" applyBorder="1"/>
    <xf numFmtId="164" fontId="1" fillId="0" borderId="60" xfId="0" applyNumberFormat="1" applyFont="1" applyBorder="1"/>
    <xf numFmtId="0" fontId="1" fillId="0" borderId="26" xfId="0" applyFont="1" applyBorder="1" applyAlignment="1">
      <alignment horizontal="left" vertical="center" wrapText="1"/>
    </xf>
    <xf numFmtId="0" fontId="19" fillId="0" borderId="6" xfId="0" applyFont="1" applyBorder="1" applyAlignment="1">
      <alignment horizontal="center"/>
    </xf>
    <xf numFmtId="164" fontId="19" fillId="0" borderId="6" xfId="0" applyNumberFormat="1" applyFont="1" applyBorder="1" applyAlignment="1">
      <alignment horizontal="center"/>
    </xf>
    <xf numFmtId="0" fontId="1" fillId="0" borderId="26" xfId="0" applyFont="1" applyFill="1" applyBorder="1"/>
    <xf numFmtId="164" fontId="19" fillId="0" borderId="54" xfId="0" applyNumberFormat="1" applyFont="1" applyBorder="1" applyAlignment="1">
      <alignment horizontal="center"/>
    </xf>
    <xf numFmtId="164" fontId="1" fillId="0" borderId="59" xfId="0" applyNumberFormat="1" applyFont="1" applyBorder="1" applyAlignment="1">
      <alignment vertical="center" wrapText="1"/>
    </xf>
    <xf numFmtId="14" fontId="10" fillId="4" borderId="65" xfId="0" applyNumberFormat="1" applyFont="1" applyFill="1" applyBorder="1" applyAlignment="1">
      <alignment horizontal="center"/>
    </xf>
    <xf numFmtId="164" fontId="7" fillId="0" borderId="76" xfId="0" applyNumberFormat="1" applyFont="1" applyBorder="1"/>
    <xf numFmtId="164" fontId="0" fillId="0" borderId="35" xfId="0" applyNumberFormat="1" applyFont="1" applyBorder="1" applyAlignment="1">
      <alignment horizontal="right"/>
    </xf>
    <xf numFmtId="0" fontId="0" fillId="0" borderId="26" xfId="0" applyFont="1" applyBorder="1"/>
    <xf numFmtId="0" fontId="0" fillId="0" borderId="12" xfId="0" applyFont="1" applyBorder="1" applyAlignment="1">
      <alignment horizontal="left"/>
    </xf>
    <xf numFmtId="0" fontId="0" fillId="0" borderId="70" xfId="0" applyFont="1" applyBorder="1"/>
    <xf numFmtId="0" fontId="1" fillId="0" borderId="5" xfId="0" applyFont="1" applyBorder="1" applyAlignment="1">
      <alignment horizontal="right"/>
    </xf>
    <xf numFmtId="0" fontId="0" fillId="0" borderId="19" xfId="0" applyFont="1" applyBorder="1"/>
    <xf numFmtId="0" fontId="0" fillId="0" borderId="3" xfId="0" applyFont="1" applyBorder="1"/>
    <xf numFmtId="0" fontId="1" fillId="0" borderId="5" xfId="0" applyFont="1" applyBorder="1" applyAlignment="1">
      <alignment horizontal="right" vertical="center"/>
    </xf>
    <xf numFmtId="0" fontId="0" fillId="0" borderId="30" xfId="0" applyFont="1" applyBorder="1" applyAlignment="1">
      <alignment wrapText="1"/>
    </xf>
    <xf numFmtId="0" fontId="0" fillId="0" borderId="19" xfId="0" applyFont="1" applyBorder="1" applyAlignment="1">
      <alignment wrapText="1"/>
    </xf>
    <xf numFmtId="0" fontId="0" fillId="0" borderId="3" xfId="0" applyFont="1" applyBorder="1" applyAlignment="1">
      <alignment wrapText="1"/>
    </xf>
    <xf numFmtId="49" fontId="10" fillId="0" borderId="0" xfId="0" applyNumberFormat="1" applyFont="1" applyBorder="1" applyProtection="1"/>
    <xf numFmtId="0" fontId="10" fillId="0" borderId="0" xfId="0" applyFont="1" applyBorder="1" applyProtection="1"/>
    <xf numFmtId="0" fontId="10" fillId="0" borderId="0" xfId="0" applyFont="1" applyBorder="1" applyAlignment="1" applyProtection="1"/>
    <xf numFmtId="0" fontId="8" fillId="0" borderId="94" xfId="0" applyFont="1" applyBorder="1" applyAlignment="1">
      <alignment horizontal="center" vertical="center" wrapText="1"/>
    </xf>
    <xf numFmtId="0" fontId="0" fillId="0" borderId="0" xfId="0" applyBorder="1" applyProtection="1"/>
    <xf numFmtId="0" fontId="11" fillId="0" borderId="0" xfId="0" applyFont="1" applyAlignment="1">
      <alignment horizontal="left" vertical="top" wrapText="1"/>
    </xf>
    <xf numFmtId="0" fontId="11" fillId="0" borderId="0" xfId="0" applyFont="1" applyAlignment="1">
      <alignment horizontal="left" vertical="top"/>
    </xf>
    <xf numFmtId="0" fontId="0" fillId="0" borderId="41"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30" xfId="0" applyBorder="1" applyProtection="1"/>
    <xf numFmtId="0" fontId="0" fillId="0" borderId="35" xfId="0" applyBorder="1" applyProtection="1"/>
    <xf numFmtId="0" fontId="0" fillId="0" borderId="18" xfId="0" applyBorder="1" applyProtection="1">
      <protection locked="0"/>
    </xf>
    <xf numFmtId="0" fontId="0" fillId="0" borderId="41" xfId="0" applyBorder="1" applyProtection="1">
      <protection locked="0"/>
    </xf>
    <xf numFmtId="0" fontId="0" fillId="0" borderId="4" xfId="0" applyBorder="1" applyAlignment="1" applyProtection="1">
      <alignment horizontal="center" vertical="center"/>
      <protection locked="0"/>
    </xf>
    <xf numFmtId="0" fontId="0" fillId="0" borderId="19" xfId="0" applyFont="1" applyBorder="1" applyAlignment="1">
      <alignment horizontal="left"/>
    </xf>
    <xf numFmtId="164" fontId="7" fillId="0" borderId="75" xfId="0" applyNumberFormat="1" applyFont="1" applyBorder="1"/>
    <xf numFmtId="164" fontId="7" fillId="0" borderId="23" xfId="0" applyNumberFormat="1" applyFont="1" applyBorder="1" applyAlignment="1">
      <alignment horizontal="right"/>
    </xf>
    <xf numFmtId="0" fontId="0" fillId="0" borderId="22" xfId="0" applyFont="1" applyBorder="1"/>
    <xf numFmtId="164" fontId="7" fillId="0" borderId="9" xfId="0" applyNumberFormat="1" applyFont="1" applyBorder="1" applyAlignment="1">
      <alignment horizontal="right" vertical="center"/>
    </xf>
    <xf numFmtId="164" fontId="7" fillId="0" borderId="69" xfId="0" applyNumberFormat="1" applyFont="1" applyBorder="1" applyAlignment="1">
      <alignment horizontal="right" vertical="center"/>
    </xf>
    <xf numFmtId="0" fontId="0" fillId="0" borderId="13" xfId="0" applyBorder="1" applyAlignment="1" applyProtection="1">
      <alignment horizontal="center" vertical="center"/>
      <protection locked="0"/>
    </xf>
    <xf numFmtId="0" fontId="0" fillId="0" borderId="96" xfId="0" applyFill="1" applyBorder="1" applyProtection="1">
      <protection locked="0"/>
    </xf>
    <xf numFmtId="0" fontId="7" fillId="0" borderId="53" xfId="0" applyFont="1" applyBorder="1" applyAlignment="1" applyProtection="1">
      <alignment wrapText="1"/>
      <protection locked="0"/>
    </xf>
    <xf numFmtId="0" fontId="0" fillId="0" borderId="0" xfId="0"/>
    <xf numFmtId="0" fontId="1" fillId="0" borderId="0" xfId="0" applyFont="1"/>
    <xf numFmtId="164" fontId="1" fillId="0" borderId="53" xfId="0" applyNumberFormat="1" applyFont="1" applyBorder="1"/>
    <xf numFmtId="0" fontId="1" fillId="0" borderId="26" xfId="0" applyFont="1" applyBorder="1" applyAlignment="1">
      <alignment horizontal="left"/>
    </xf>
    <xf numFmtId="0" fontId="1" fillId="0" borderId="28" xfId="0" applyFont="1" applyBorder="1" applyAlignment="1">
      <alignment horizontal="right"/>
    </xf>
    <xf numFmtId="0" fontId="1" fillId="0" borderId="0" xfId="0" applyFont="1" applyBorder="1"/>
    <xf numFmtId="164" fontId="1" fillId="0" borderId="35" xfId="0" applyNumberFormat="1" applyFont="1" applyBorder="1"/>
    <xf numFmtId="0" fontId="1" fillId="0" borderId="24" xfId="0" applyFont="1" applyBorder="1" applyAlignment="1">
      <alignment horizontal="right"/>
    </xf>
    <xf numFmtId="164" fontId="1" fillId="0" borderId="59" xfId="0" applyNumberFormat="1" applyFont="1" applyBorder="1"/>
    <xf numFmtId="0" fontId="1" fillId="0" borderId="24" xfId="0" applyFont="1" applyBorder="1" applyAlignment="1">
      <alignment horizontal="right" vertical="center" wrapText="1"/>
    </xf>
    <xf numFmtId="0" fontId="14" fillId="0" borderId="0" xfId="0" applyFont="1"/>
    <xf numFmtId="0" fontId="0" fillId="0" borderId="0" xfId="0" applyFont="1" applyBorder="1"/>
    <xf numFmtId="0" fontId="0" fillId="0" borderId="0" xfId="0" applyFont="1" applyAlignment="1">
      <alignment horizontal="center"/>
    </xf>
    <xf numFmtId="0" fontId="0" fillId="0" borderId="0" xfId="0" applyFont="1" applyAlignment="1">
      <alignment horizontal="center" vertical="center"/>
    </xf>
    <xf numFmtId="0" fontId="1" fillId="0" borderId="26" xfId="0" applyFont="1" applyBorder="1" applyAlignment="1">
      <alignment horizontal="left" vertical="top"/>
    </xf>
    <xf numFmtId="0" fontId="0" fillId="0" borderId="6" xfId="0" applyFont="1" applyBorder="1"/>
    <xf numFmtId="0" fontId="0" fillId="0" borderId="54" xfId="0" applyFont="1" applyBorder="1"/>
    <xf numFmtId="0" fontId="0" fillId="0" borderId="0" xfId="0" applyFont="1"/>
    <xf numFmtId="0" fontId="1" fillId="0" borderId="30" xfId="0" applyFont="1" applyBorder="1" applyAlignment="1">
      <alignment vertical="center" wrapText="1"/>
    </xf>
    <xf numFmtId="0" fontId="19" fillId="0" borderId="0" xfId="0" applyFont="1" applyBorder="1" applyAlignment="1">
      <alignment horizontal="center" vertical="center" wrapText="1"/>
    </xf>
    <xf numFmtId="0" fontId="19" fillId="0" borderId="35" xfId="0" applyFont="1" applyBorder="1" applyAlignment="1">
      <alignment horizontal="center" vertical="center" wrapText="1"/>
    </xf>
    <xf numFmtId="0" fontId="0" fillId="0" borderId="30" xfId="0" applyFont="1" applyBorder="1"/>
    <xf numFmtId="0" fontId="0" fillId="0" borderId="0" xfId="0" applyFont="1" applyBorder="1" applyAlignment="1">
      <alignment horizontal="center"/>
    </xf>
    <xf numFmtId="164" fontId="0" fillId="0" borderId="0" xfId="0" applyNumberFormat="1" applyFont="1" applyBorder="1"/>
    <xf numFmtId="164" fontId="0" fillId="0" borderId="35" xfId="0" applyNumberFormat="1" applyFont="1" applyBorder="1"/>
    <xf numFmtId="0" fontId="0" fillId="0" borderId="37" xfId="0" applyFont="1" applyBorder="1"/>
    <xf numFmtId="0" fontId="0" fillId="0" borderId="36" xfId="0" applyFont="1" applyBorder="1" applyAlignment="1">
      <alignment horizontal="center"/>
    </xf>
    <xf numFmtId="164" fontId="0" fillId="0" borderId="36" xfId="0" applyNumberFormat="1" applyFont="1" applyBorder="1"/>
    <xf numFmtId="164" fontId="0" fillId="0" borderId="38" xfId="0" applyNumberFormat="1" applyFont="1" applyBorder="1"/>
    <xf numFmtId="0" fontId="1" fillId="0" borderId="5" xfId="0" applyFont="1" applyBorder="1" applyAlignment="1">
      <alignment horizontal="center"/>
    </xf>
    <xf numFmtId="0" fontId="1" fillId="0" borderId="5" xfId="0" applyFont="1" applyBorder="1"/>
    <xf numFmtId="0" fontId="1" fillId="0" borderId="0" xfId="0" applyFont="1" applyAlignment="1">
      <alignment horizontal="right"/>
    </xf>
    <xf numFmtId="164" fontId="0" fillId="0" borderId="0" xfId="0" applyNumberFormat="1" applyFont="1"/>
    <xf numFmtId="0" fontId="1" fillId="0" borderId="30" xfId="0" applyFont="1" applyBorder="1" applyAlignment="1">
      <alignment horizontal="right"/>
    </xf>
    <xf numFmtId="0" fontId="1" fillId="0" borderId="0" xfId="0" applyFont="1" applyBorder="1" applyAlignment="1">
      <alignment horizontal="center"/>
    </xf>
    <xf numFmtId="0" fontId="0" fillId="0" borderId="30" xfId="0" applyFont="1" applyBorder="1" applyAlignment="1">
      <alignment horizontal="right"/>
    </xf>
    <xf numFmtId="165" fontId="0" fillId="0" borderId="0" xfId="0" applyNumberFormat="1" applyFont="1" applyBorder="1"/>
    <xf numFmtId="164" fontId="0" fillId="0" borderId="0" xfId="0" applyNumberFormat="1" applyFont="1" applyBorder="1" applyAlignment="1">
      <alignment horizontal="right"/>
    </xf>
    <xf numFmtId="0" fontId="0" fillId="0" borderId="37" xfId="0" applyFont="1" applyBorder="1" applyAlignment="1">
      <alignment horizontal="right"/>
    </xf>
    <xf numFmtId="0" fontId="0" fillId="0" borderId="0" xfId="0" applyFont="1" applyAlignment="1">
      <alignment vertical="center" wrapText="1"/>
    </xf>
    <xf numFmtId="0" fontId="0" fillId="0" borderId="36" xfId="0" applyFont="1" applyBorder="1"/>
    <xf numFmtId="164" fontId="0" fillId="0" borderId="36" xfId="0" applyNumberFormat="1" applyFont="1" applyFill="1" applyBorder="1" applyAlignment="1">
      <alignment horizontal="right"/>
    </xf>
    <xf numFmtId="0" fontId="0" fillId="0" borderId="28" xfId="0" applyFont="1" applyBorder="1"/>
    <xf numFmtId="0" fontId="0" fillId="0" borderId="5" xfId="0" applyFont="1" applyBorder="1"/>
    <xf numFmtId="0" fontId="0" fillId="0" borderId="53" xfId="0" applyFont="1" applyBorder="1"/>
    <xf numFmtId="0" fontId="0" fillId="0" borderId="55" xfId="0" applyFont="1" applyBorder="1" applyAlignment="1">
      <alignment vertical="center" wrapText="1"/>
    </xf>
    <xf numFmtId="0" fontId="19" fillId="0" borderId="6" xfId="0" applyFont="1" applyBorder="1" applyAlignment="1">
      <alignment horizontal="center" vertical="center" wrapText="1"/>
    </xf>
    <xf numFmtId="0" fontId="19" fillId="0" borderId="54" xfId="0" applyFont="1" applyBorder="1" applyAlignment="1">
      <alignment horizontal="center" vertical="center" wrapText="1"/>
    </xf>
    <xf numFmtId="0" fontId="0" fillId="0" borderId="30" xfId="0" applyFont="1" applyBorder="1" applyAlignment="1">
      <alignment horizontal="left"/>
    </xf>
    <xf numFmtId="0" fontId="0" fillId="0" borderId="37" xfId="0" applyFont="1" applyBorder="1" applyAlignment="1">
      <alignment horizontal="left"/>
    </xf>
    <xf numFmtId="0" fontId="1" fillId="0" borderId="0" xfId="0" applyFont="1" applyBorder="1" applyAlignment="1">
      <alignment horizontal="right"/>
    </xf>
    <xf numFmtId="0" fontId="1" fillId="0" borderId="26" xfId="0" applyFont="1" applyBorder="1" applyAlignment="1">
      <alignment horizontal="center" vertical="center"/>
    </xf>
    <xf numFmtId="0" fontId="0" fillId="0" borderId="30" xfId="0" applyFont="1" applyBorder="1" applyAlignment="1">
      <alignment vertical="center" wrapText="1"/>
    </xf>
    <xf numFmtId="0" fontId="0" fillId="0" borderId="0" xfId="0" applyFont="1" applyBorder="1" applyAlignment="1">
      <alignment horizontal="center" vertical="center" wrapText="1"/>
    </xf>
    <xf numFmtId="164" fontId="0" fillId="0" borderId="0" xfId="0" applyNumberFormat="1" applyFont="1" applyBorder="1" applyAlignment="1">
      <alignment vertical="center" wrapText="1"/>
    </xf>
    <xf numFmtId="164" fontId="0" fillId="0" borderId="35" xfId="0" applyNumberFormat="1" applyFont="1" applyBorder="1" applyAlignment="1">
      <alignment vertical="center" wrapText="1"/>
    </xf>
    <xf numFmtId="0" fontId="0" fillId="0" borderId="37" xfId="0" applyFont="1" applyBorder="1" applyAlignment="1">
      <alignment vertical="center" wrapText="1"/>
    </xf>
    <xf numFmtId="0" fontId="0" fillId="0" borderId="36" xfId="0" applyFont="1" applyBorder="1" applyAlignment="1">
      <alignment horizontal="center" vertical="center" wrapText="1"/>
    </xf>
    <xf numFmtId="164" fontId="0" fillId="0" borderId="36" xfId="0" applyNumberFormat="1" applyFont="1" applyBorder="1" applyAlignment="1">
      <alignment vertical="center" wrapText="1"/>
    </xf>
    <xf numFmtId="164" fontId="0" fillId="0" borderId="38" xfId="0" applyNumberFormat="1" applyFont="1" applyBorder="1" applyAlignment="1">
      <alignment vertical="center" wrapText="1"/>
    </xf>
    <xf numFmtId="164" fontId="1" fillId="0" borderId="5" xfId="0" applyNumberFormat="1" applyFont="1" applyBorder="1"/>
    <xf numFmtId="164" fontId="1" fillId="0" borderId="53" xfId="0" applyNumberFormat="1" applyFont="1" applyBorder="1" applyAlignment="1">
      <alignment vertical="center" wrapText="1"/>
    </xf>
    <xf numFmtId="0" fontId="1" fillId="0" borderId="56" xfId="0" applyFont="1" applyBorder="1" applyAlignment="1">
      <alignment horizontal="right"/>
    </xf>
    <xf numFmtId="0" fontId="1" fillId="0" borderId="57" xfId="0" applyFont="1" applyBorder="1" applyAlignment="1">
      <alignment horizontal="center" vertical="center"/>
    </xf>
    <xf numFmtId="164" fontId="1" fillId="0" borderId="57" xfId="0" applyNumberFormat="1" applyFont="1" applyBorder="1"/>
    <xf numFmtId="164" fontId="1" fillId="0" borderId="58" xfId="0" applyNumberFormat="1" applyFont="1" applyBorder="1" applyAlignment="1">
      <alignment vertical="center" wrapText="1"/>
    </xf>
    <xf numFmtId="0" fontId="1" fillId="0" borderId="24" xfId="0" applyFont="1" applyFill="1" applyBorder="1" applyAlignment="1">
      <alignment horizontal="right" vertical="center" wrapText="1"/>
    </xf>
    <xf numFmtId="0" fontId="0" fillId="0" borderId="55" xfId="0" applyFont="1" applyBorder="1"/>
    <xf numFmtId="0" fontId="0" fillId="0" borderId="0" xfId="0" applyFont="1" applyBorder="1" applyAlignment="1">
      <alignment vertical="center" wrapText="1"/>
    </xf>
    <xf numFmtId="0" fontId="0" fillId="0" borderId="55" xfId="0" applyFont="1" applyBorder="1" applyAlignment="1">
      <alignment horizontal="center"/>
    </xf>
    <xf numFmtId="164" fontId="0" fillId="0" borderId="55" xfId="0" applyNumberFormat="1" applyFont="1" applyBorder="1"/>
    <xf numFmtId="164" fontId="19" fillId="0" borderId="0" xfId="0" applyNumberFormat="1" applyFont="1" applyBorder="1" applyAlignment="1">
      <alignment horizontal="center"/>
    </xf>
    <xf numFmtId="164" fontId="19" fillId="0" borderId="35" xfId="0" applyNumberFormat="1" applyFont="1" applyBorder="1" applyAlignment="1">
      <alignment horizontal="center"/>
    </xf>
    <xf numFmtId="164" fontId="19" fillId="0" borderId="6" xfId="0" applyNumberFormat="1" applyFont="1" applyBorder="1" applyAlignment="1">
      <alignment horizontal="center"/>
    </xf>
    <xf numFmtId="164" fontId="19" fillId="0" borderId="54" xfId="0" applyNumberFormat="1" applyFont="1" applyBorder="1" applyAlignment="1">
      <alignment horizontal="center"/>
    </xf>
    <xf numFmtId="164" fontId="1" fillId="0" borderId="59" xfId="0" applyNumberFormat="1" applyFont="1" applyBorder="1" applyAlignment="1">
      <alignment vertical="center" wrapText="1"/>
    </xf>
    <xf numFmtId="164" fontId="1" fillId="0" borderId="57" xfId="0" applyNumberFormat="1" applyFont="1" applyBorder="1" applyAlignment="1">
      <alignment vertical="center" wrapText="1"/>
    </xf>
    <xf numFmtId="0" fontId="0" fillId="0" borderId="0" xfId="0" applyFont="1" applyBorder="1" applyAlignment="1">
      <alignment horizontal="center" vertical="center"/>
    </xf>
    <xf numFmtId="0" fontId="0" fillId="0" borderId="36" xfId="0" applyFont="1" applyBorder="1" applyAlignment="1">
      <alignment horizontal="center" vertical="center"/>
    </xf>
    <xf numFmtId="0" fontId="1" fillId="0" borderId="55"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 fillId="0" borderId="24" xfId="0" applyFont="1" applyBorder="1"/>
    <xf numFmtId="0" fontId="1" fillId="0" borderId="55" xfId="0" applyFont="1" applyBorder="1" applyAlignment="1">
      <alignment horizontal="left"/>
    </xf>
    <xf numFmtId="0" fontId="0" fillId="0" borderId="23" xfId="0" applyBorder="1" applyAlignment="1" applyProtection="1">
      <alignment horizontal="center" vertical="center"/>
      <protection locked="0"/>
    </xf>
    <xf numFmtId="164" fontId="7" fillId="0" borderId="43" xfId="0" applyNumberFormat="1" applyFont="1" applyBorder="1" applyAlignment="1">
      <alignment horizontal="right"/>
    </xf>
    <xf numFmtId="164" fontId="7" fillId="0" borderId="45" xfId="0" applyNumberFormat="1" applyFont="1" applyBorder="1" applyAlignment="1">
      <alignment horizontal="right"/>
    </xf>
    <xf numFmtId="164" fontId="6" fillId="0" borderId="97" xfId="0" applyNumberFormat="1" applyFont="1" applyBorder="1" applyAlignment="1">
      <alignment horizontal="right" vertical="center"/>
    </xf>
    <xf numFmtId="0" fontId="0" fillId="0" borderId="79" xfId="0" applyBorder="1" applyAlignment="1" applyProtection="1">
      <alignment horizontal="center" vertical="center"/>
      <protection locked="0"/>
    </xf>
    <xf numFmtId="0" fontId="0" fillId="0" borderId="96" xfId="0" applyBorder="1" applyProtection="1">
      <protection locked="0"/>
    </xf>
    <xf numFmtId="14" fontId="10" fillId="0" borderId="98" xfId="0" applyNumberFormat="1" applyFont="1" applyBorder="1" applyAlignment="1">
      <alignment horizontal="left"/>
    </xf>
    <xf numFmtId="0" fontId="10" fillId="0" borderId="98" xfId="0" applyFont="1" applyBorder="1"/>
    <xf numFmtId="14" fontId="10" fillId="4" borderId="4" xfId="0" applyNumberFormat="1" applyFont="1" applyFill="1" applyBorder="1" applyAlignment="1">
      <alignment horizontal="right" vertical="center"/>
    </xf>
    <xf numFmtId="165" fontId="10" fillId="3" borderId="1" xfId="0" applyNumberFormat="1" applyFont="1" applyFill="1" applyBorder="1" applyAlignment="1">
      <alignment horizontal="right" indent="2"/>
    </xf>
    <xf numFmtId="165" fontId="10" fillId="3" borderId="4" xfId="0" applyNumberFormat="1" applyFont="1" applyFill="1" applyBorder="1" applyAlignment="1">
      <alignment horizontal="right" indent="2"/>
    </xf>
    <xf numFmtId="165" fontId="10" fillId="3" borderId="4" xfId="0" applyNumberFormat="1" applyFont="1" applyFill="1" applyBorder="1" applyAlignment="1">
      <alignment horizontal="right" vertical="center" indent="2"/>
    </xf>
    <xf numFmtId="165" fontId="10" fillId="0" borderId="4" xfId="0" applyNumberFormat="1" applyFont="1" applyBorder="1" applyAlignment="1">
      <alignment horizontal="right" indent="2"/>
    </xf>
    <xf numFmtId="0" fontId="0" fillId="0" borderId="44" xfId="0" applyBorder="1" applyAlignment="1">
      <alignment horizontal="center"/>
    </xf>
    <xf numFmtId="0" fontId="0" fillId="4" borderId="63" xfId="0" applyFill="1" applyBorder="1"/>
    <xf numFmtId="14" fontId="10" fillId="4" borderId="34" xfId="0" applyNumberFormat="1" applyFont="1" applyFill="1" applyBorder="1" applyAlignment="1">
      <alignment vertical="center"/>
    </xf>
    <xf numFmtId="0" fontId="0" fillId="0" borderId="1" xfId="0" applyBorder="1" applyAlignment="1" applyProtection="1">
      <alignment horizontal="center" vertical="center"/>
      <protection locked="0"/>
    </xf>
    <xf numFmtId="0" fontId="0" fillId="0" borderId="35" xfId="0" applyFont="1" applyBorder="1"/>
    <xf numFmtId="0" fontId="0" fillId="4" borderId="10" xfId="0" applyFont="1" applyFill="1" applyBorder="1" applyAlignment="1"/>
    <xf numFmtId="0" fontId="0" fillId="4" borderId="22" xfId="0" applyFont="1" applyFill="1" applyBorder="1" applyAlignment="1"/>
    <xf numFmtId="0" fontId="0" fillId="4" borderId="52" xfId="0" applyFont="1" applyFill="1" applyBorder="1" applyAlignment="1"/>
    <xf numFmtId="0" fontId="0" fillId="4" borderId="14" xfId="0" applyFont="1" applyFill="1" applyBorder="1" applyAlignment="1" applyProtection="1">
      <alignment vertical="center" wrapText="1"/>
    </xf>
    <xf numFmtId="0" fontId="0" fillId="4" borderId="0" xfId="0" applyFont="1" applyFill="1" applyBorder="1" applyAlignment="1" applyProtection="1">
      <alignment vertical="center" wrapText="1"/>
    </xf>
    <xf numFmtId="14" fontId="10" fillId="0" borderId="68" xfId="0" applyNumberFormat="1" applyFont="1" applyFill="1" applyBorder="1" applyAlignment="1">
      <alignment horizontal="left" vertical="center"/>
    </xf>
    <xf numFmtId="14" fontId="10" fillId="0" borderId="22" xfId="0" applyNumberFormat="1" applyFont="1" applyFill="1" applyBorder="1" applyAlignment="1">
      <alignment horizontal="left" vertical="center"/>
    </xf>
    <xf numFmtId="14" fontId="10" fillId="0" borderId="101" xfId="0" applyNumberFormat="1" applyFont="1" applyFill="1" applyBorder="1" applyAlignment="1">
      <alignment horizontal="left" vertical="center"/>
    </xf>
    <xf numFmtId="0" fontId="10" fillId="0" borderId="4" xfId="0" applyFont="1" applyFill="1" applyBorder="1" applyAlignment="1">
      <alignment horizontal="center"/>
    </xf>
    <xf numFmtId="0" fontId="10" fillId="0" borderId="102" xfId="0" applyFont="1" applyFill="1" applyBorder="1" applyAlignment="1"/>
    <xf numFmtId="0" fontId="10" fillId="3" borderId="102" xfId="0" applyFont="1" applyFill="1" applyBorder="1"/>
    <xf numFmtId="0" fontId="10" fillId="3" borderId="4" xfId="0" applyFont="1" applyFill="1" applyBorder="1" applyAlignment="1" applyProtection="1">
      <alignment horizontal="center" vertical="center"/>
      <protection locked="0"/>
    </xf>
    <xf numFmtId="0" fontId="0" fillId="0" borderId="95" xfId="0" applyBorder="1" applyAlignment="1" applyProtection="1">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165" fontId="10" fillId="0" borderId="89" xfId="0" applyNumberFormat="1" applyFont="1" applyFill="1" applyBorder="1" applyAlignment="1">
      <alignment horizontal="center" vertical="center"/>
    </xf>
    <xf numFmtId="165" fontId="10" fillId="0" borderId="3" xfId="0" applyNumberFormat="1" applyFont="1" applyFill="1" applyBorder="1" applyAlignment="1">
      <alignment horizontal="center" vertical="center"/>
    </xf>
    <xf numFmtId="14" fontId="10" fillId="0" borderId="89" xfId="0" applyNumberFormat="1" applyFont="1" applyFill="1" applyBorder="1" applyAlignment="1">
      <alignment horizontal="center" vertical="center"/>
    </xf>
    <xf numFmtId="14" fontId="10" fillId="0" borderId="3" xfId="0" applyNumberFormat="1" applyFont="1" applyFill="1" applyBorder="1" applyAlignment="1">
      <alignment horizontal="center" vertical="center"/>
    </xf>
    <xf numFmtId="14" fontId="11" fillId="4" borderId="95" xfId="0" applyNumberFormat="1" applyFont="1" applyFill="1" applyBorder="1" applyAlignment="1">
      <alignment horizontal="center" vertical="center"/>
    </xf>
    <xf numFmtId="14" fontId="11" fillId="4" borderId="12" xfId="0" applyNumberFormat="1" applyFont="1" applyFill="1" applyBorder="1" applyAlignment="1">
      <alignment horizontal="center" vertical="center"/>
    </xf>
    <xf numFmtId="14" fontId="11" fillId="4" borderId="16" xfId="0" applyNumberFormat="1" applyFont="1" applyFill="1" applyBorder="1" applyAlignment="1">
      <alignment horizontal="center" vertical="center"/>
    </xf>
    <xf numFmtId="14" fontId="10" fillId="0" borderId="65" xfId="0" applyNumberFormat="1" applyFont="1" applyFill="1" applyBorder="1" applyAlignment="1">
      <alignment horizontal="left" vertical="center"/>
    </xf>
    <xf numFmtId="14" fontId="10" fillId="0" borderId="3" xfId="0" applyNumberFormat="1" applyFont="1" applyFill="1" applyBorder="1" applyAlignment="1">
      <alignment horizontal="left" vertical="center"/>
    </xf>
    <xf numFmtId="14" fontId="10" fillId="0" borderId="88" xfId="0" applyNumberFormat="1" applyFont="1" applyFill="1" applyBorder="1" applyAlignment="1">
      <alignment horizontal="left" vertical="center"/>
    </xf>
    <xf numFmtId="14" fontId="10" fillId="0" borderId="83" xfId="0" applyNumberFormat="1" applyFont="1" applyFill="1" applyBorder="1" applyAlignment="1">
      <alignment horizontal="left" vertical="center"/>
    </xf>
    <xf numFmtId="14" fontId="10" fillId="0" borderId="84" xfId="0" applyNumberFormat="1" applyFont="1" applyFill="1" applyBorder="1" applyAlignment="1">
      <alignment horizontal="left" vertical="center"/>
    </xf>
    <xf numFmtId="14" fontId="10" fillId="0" borderId="99" xfId="0" applyNumberFormat="1" applyFont="1" applyFill="1" applyBorder="1" applyAlignment="1">
      <alignment horizontal="left" vertical="center"/>
    </xf>
    <xf numFmtId="165" fontId="10" fillId="0" borderId="4" xfId="0" applyNumberFormat="1" applyFont="1" applyFill="1" applyBorder="1" applyAlignment="1">
      <alignment horizontal="center" vertical="center"/>
    </xf>
    <xf numFmtId="0" fontId="10" fillId="3" borderId="0" xfId="0" applyFont="1" applyFill="1" applyBorder="1" applyAlignment="1" applyProtection="1">
      <alignment horizontal="center" vertical="center"/>
      <protection locked="0"/>
    </xf>
    <xf numFmtId="0" fontId="10" fillId="3" borderId="35" xfId="0" applyFont="1" applyFill="1" applyBorder="1" applyAlignment="1" applyProtection="1">
      <alignment horizontal="center" vertical="center"/>
      <protection locked="0"/>
    </xf>
    <xf numFmtId="0" fontId="10" fillId="3" borderId="5" xfId="0" applyFont="1" applyFill="1" applyBorder="1" applyAlignment="1" applyProtection="1">
      <alignment horizontal="center" vertical="center"/>
      <protection locked="0"/>
    </xf>
    <xf numFmtId="0" fontId="10" fillId="3" borderId="53" xfId="0" applyFont="1" applyFill="1" applyBorder="1" applyAlignment="1" applyProtection="1">
      <alignment horizontal="center" vertical="center"/>
      <protection locked="0"/>
    </xf>
    <xf numFmtId="6" fontId="10" fillId="0" borderId="22" xfId="0" applyNumberFormat="1" applyFont="1" applyFill="1" applyBorder="1" applyAlignment="1">
      <alignment horizontal="left" vertical="center"/>
    </xf>
    <xf numFmtId="6" fontId="10" fillId="0" borderId="52" xfId="0" applyNumberFormat="1" applyFont="1" applyFill="1" applyBorder="1" applyAlignment="1">
      <alignment horizontal="left" vertical="center"/>
    </xf>
    <xf numFmtId="0" fontId="0" fillId="0" borderId="28" xfId="0" applyBorder="1" applyAlignment="1">
      <alignment horizontal="center"/>
    </xf>
    <xf numFmtId="0" fontId="0" fillId="0" borderId="5" xfId="0" applyBorder="1" applyAlignment="1">
      <alignment horizontal="center"/>
    </xf>
    <xf numFmtId="0" fontId="0" fillId="0" borderId="34" xfId="0" applyBorder="1" applyAlignment="1">
      <alignment horizontal="center"/>
    </xf>
    <xf numFmtId="0" fontId="0" fillId="0" borderId="26" xfId="0" applyBorder="1" applyAlignment="1">
      <alignment horizontal="center"/>
    </xf>
    <xf numFmtId="0" fontId="0" fillId="0" borderId="6" xfId="0" applyBorder="1" applyAlignment="1">
      <alignment horizontal="center"/>
    </xf>
    <xf numFmtId="0" fontId="0" fillId="0" borderId="32" xfId="0" applyBorder="1" applyAlignment="1">
      <alignment horizontal="center"/>
    </xf>
    <xf numFmtId="0" fontId="0" fillId="0" borderId="91" xfId="0" applyBorder="1" applyAlignment="1">
      <alignment horizontal="center"/>
    </xf>
    <xf numFmtId="0" fontId="0" fillId="0" borderId="19" xfId="0" applyBorder="1" applyAlignment="1">
      <alignment horizontal="center"/>
    </xf>
    <xf numFmtId="0" fontId="0" fillId="0" borderId="23" xfId="0" applyBorder="1" applyAlignment="1">
      <alignment horizontal="center"/>
    </xf>
    <xf numFmtId="0" fontId="0" fillId="0" borderId="51" xfId="0" applyBorder="1" applyAlignment="1" applyProtection="1">
      <alignment horizontal="center"/>
      <protection locked="0"/>
    </xf>
    <xf numFmtId="0" fontId="0" fillId="0" borderId="32" xfId="0" applyBorder="1" applyAlignment="1" applyProtection="1">
      <alignment horizontal="center"/>
      <protection locked="0"/>
    </xf>
    <xf numFmtId="0" fontId="0" fillId="0" borderId="21" xfId="0" applyBorder="1" applyAlignment="1" applyProtection="1">
      <alignment horizontal="center"/>
      <protection locked="0"/>
    </xf>
    <xf numFmtId="0" fontId="0" fillId="0" borderId="23" xfId="0" applyBorder="1" applyAlignment="1" applyProtection="1">
      <alignment horizontal="center"/>
      <protection locked="0"/>
    </xf>
    <xf numFmtId="0" fontId="0" fillId="0" borderId="63" xfId="0" applyBorder="1" applyAlignment="1">
      <alignment horizontal="center"/>
    </xf>
    <xf numFmtId="0" fontId="0" fillId="0" borderId="47" xfId="0" applyBorder="1" applyAlignment="1">
      <alignment horizontal="center"/>
    </xf>
    <xf numFmtId="0" fontId="0" fillId="0" borderId="45" xfId="0" applyBorder="1" applyAlignment="1">
      <alignment horizontal="center"/>
    </xf>
    <xf numFmtId="0" fontId="10" fillId="0" borderId="21" xfId="0" applyFont="1" applyBorder="1" applyAlignment="1">
      <alignment horizontal="left" vertical="top" wrapText="1"/>
    </xf>
    <xf numFmtId="0" fontId="10" fillId="0" borderId="19" xfId="0" applyFont="1" applyBorder="1" applyAlignment="1">
      <alignment horizontal="left" vertical="top" wrapText="1"/>
    </xf>
    <xf numFmtId="0" fontId="10" fillId="0" borderId="23" xfId="0" applyFont="1" applyBorder="1" applyAlignment="1">
      <alignment horizontal="left" vertical="top" wrapText="1"/>
    </xf>
    <xf numFmtId="0" fontId="11" fillId="0" borderId="10" xfId="0" applyFont="1" applyBorder="1" applyAlignment="1">
      <alignment horizontal="left"/>
    </xf>
    <xf numFmtId="0" fontId="11" fillId="0" borderId="22" xfId="0" applyFont="1" applyBorder="1" applyAlignment="1">
      <alignment horizontal="left"/>
    </xf>
    <xf numFmtId="0" fontId="10" fillId="3" borderId="3" xfId="0" applyNumberFormat="1" applyFont="1" applyFill="1" applyBorder="1" applyAlignment="1">
      <alignment horizontal="center"/>
    </xf>
    <xf numFmtId="0" fontId="10" fillId="3" borderId="3" xfId="0" applyFont="1" applyFill="1" applyBorder="1" applyAlignment="1">
      <alignment horizontal="center"/>
    </xf>
    <xf numFmtId="0" fontId="10" fillId="3" borderId="48" xfId="0" applyFont="1" applyFill="1" applyBorder="1" applyAlignment="1">
      <alignment horizontal="center"/>
    </xf>
    <xf numFmtId="0" fontId="10" fillId="3" borderId="8" xfId="0" applyFont="1" applyFill="1" applyBorder="1" applyAlignment="1">
      <alignment horizontal="center"/>
    </xf>
    <xf numFmtId="0" fontId="11" fillId="4" borderId="2"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8" xfId="0" applyFont="1" applyFill="1" applyBorder="1" applyAlignment="1">
      <alignment horizontal="center" vertical="center"/>
    </xf>
    <xf numFmtId="0" fontId="10" fillId="0" borderId="1" xfId="0" applyFont="1" applyBorder="1" applyAlignment="1">
      <alignment horizontal="left" vertical="center"/>
    </xf>
    <xf numFmtId="0" fontId="10" fillId="0" borderId="39" xfId="0" applyFont="1" applyBorder="1" applyAlignment="1">
      <alignment horizontal="left" vertical="center"/>
    </xf>
    <xf numFmtId="0" fontId="10" fillId="3" borderId="48" xfId="0" applyFont="1" applyFill="1" applyBorder="1" applyAlignment="1">
      <alignment horizontal="center" vertical="center"/>
    </xf>
    <xf numFmtId="0" fontId="10" fillId="3" borderId="3" xfId="0" applyFont="1" applyFill="1" applyBorder="1" applyAlignment="1">
      <alignment horizontal="center" vertical="center"/>
    </xf>
    <xf numFmtId="0" fontId="11" fillId="4" borderId="4" xfId="0" applyFont="1" applyFill="1" applyBorder="1" applyAlignment="1">
      <alignment horizontal="center"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64" xfId="0" applyFont="1" applyFill="1" applyBorder="1" applyAlignment="1">
      <alignment horizontal="left" vertical="center" wrapText="1"/>
    </xf>
    <xf numFmtId="0" fontId="10" fillId="3" borderId="40" xfId="0" applyFont="1" applyFill="1" applyBorder="1" applyAlignment="1">
      <alignment horizontal="center"/>
    </xf>
    <xf numFmtId="0" fontId="11" fillId="4" borderId="65"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64" xfId="0" applyFont="1" applyFill="1" applyBorder="1" applyAlignment="1">
      <alignment horizontal="left" vertical="center"/>
    </xf>
    <xf numFmtId="165" fontId="10" fillId="0" borderId="4" xfId="0" applyNumberFormat="1" applyFont="1" applyBorder="1" applyAlignment="1">
      <alignment horizontal="right" indent="8"/>
    </xf>
    <xf numFmtId="165" fontId="10" fillId="0" borderId="1" xfId="0" applyNumberFormat="1" applyFont="1" applyBorder="1" applyAlignment="1">
      <alignment horizontal="right" indent="8"/>
    </xf>
    <xf numFmtId="0" fontId="0" fillId="0" borderId="2"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88" xfId="0" applyFont="1" applyBorder="1" applyAlignment="1" applyProtection="1">
      <alignment horizontal="left" vertical="center"/>
    </xf>
    <xf numFmtId="0" fontId="0" fillId="0" borderId="2" xfId="0" applyFont="1" applyBorder="1" applyAlignment="1" applyProtection="1">
      <alignment horizontal="left" vertical="center" wrapText="1"/>
    </xf>
    <xf numFmtId="0" fontId="0" fillId="0" borderId="3" xfId="0" applyFont="1" applyBorder="1" applyAlignment="1" applyProtection="1">
      <alignment horizontal="left" vertical="center" wrapText="1"/>
    </xf>
    <xf numFmtId="0" fontId="0" fillId="0" borderId="88" xfId="0" applyFont="1" applyBorder="1" applyAlignment="1" applyProtection="1">
      <alignment horizontal="left" vertical="center" wrapText="1"/>
    </xf>
    <xf numFmtId="0" fontId="0" fillId="0" borderId="87" xfId="0" applyFont="1" applyBorder="1" applyAlignment="1" applyProtection="1">
      <alignment horizontal="left" vertical="center" wrapText="1"/>
    </xf>
    <xf numFmtId="0" fontId="0" fillId="0" borderId="84" xfId="0" applyFont="1" applyBorder="1" applyAlignment="1" applyProtection="1">
      <alignment horizontal="left" vertical="center" wrapText="1"/>
    </xf>
    <xf numFmtId="0" fontId="0" fillId="0" borderId="99" xfId="0" applyFont="1" applyBorder="1" applyAlignment="1" applyProtection="1">
      <alignment horizontal="left" vertical="center" wrapText="1"/>
    </xf>
    <xf numFmtId="0" fontId="0" fillId="4" borderId="2" xfId="0" applyFont="1" applyFill="1" applyBorder="1" applyAlignment="1">
      <alignment horizontal="center"/>
    </xf>
    <xf numFmtId="0" fontId="0" fillId="4" borderId="3" xfId="0" applyFont="1" applyFill="1" applyBorder="1" applyAlignment="1">
      <alignment horizontal="center"/>
    </xf>
    <xf numFmtId="0" fontId="0" fillId="4" borderId="4" xfId="0" applyFont="1" applyFill="1" applyBorder="1" applyAlignment="1">
      <alignment horizontal="center"/>
    </xf>
    <xf numFmtId="0" fontId="0" fillId="0" borderId="87" xfId="0" applyFont="1" applyBorder="1" applyAlignment="1" applyProtection="1">
      <alignment horizontal="left" vertical="center"/>
    </xf>
    <xf numFmtId="0" fontId="0" fillId="0" borderId="84" xfId="0" applyFont="1" applyBorder="1" applyAlignment="1" applyProtection="1">
      <alignment horizontal="left" vertical="center"/>
    </xf>
    <xf numFmtId="0" fontId="0" fillId="0" borderId="99" xfId="0" applyFont="1" applyBorder="1" applyAlignment="1" applyProtection="1">
      <alignment horizontal="left" vertical="center"/>
    </xf>
    <xf numFmtId="0" fontId="0" fillId="4" borderId="2" xfId="0" applyFont="1" applyFill="1" applyBorder="1" applyAlignment="1">
      <alignment horizontal="center" vertical="center"/>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165" fontId="0" fillId="0" borderId="89" xfId="0" applyNumberFormat="1" applyFont="1" applyBorder="1" applyAlignment="1" applyProtection="1">
      <alignment horizontal="center" vertical="center"/>
      <protection locked="0"/>
    </xf>
    <xf numFmtId="165" fontId="0" fillId="0" borderId="3" xfId="0" applyNumberFormat="1" applyFont="1" applyBorder="1" applyAlignment="1" applyProtection="1">
      <alignment horizontal="center" vertical="center"/>
      <protection locked="0"/>
    </xf>
    <xf numFmtId="165" fontId="0" fillId="0" borderId="4" xfId="0" applyNumberFormat="1" applyFont="1" applyBorder="1" applyAlignment="1" applyProtection="1">
      <alignment horizontal="center" vertical="center"/>
      <protection locked="0"/>
    </xf>
    <xf numFmtId="165" fontId="0" fillId="0" borderId="100" xfId="0" applyNumberFormat="1" applyFont="1" applyBorder="1" applyAlignment="1" applyProtection="1">
      <alignment horizontal="center" vertical="center"/>
      <protection locked="0"/>
    </xf>
    <xf numFmtId="165" fontId="0" fillId="0" borderId="84" xfId="0" applyNumberFormat="1" applyFont="1" applyBorder="1" applyAlignment="1" applyProtection="1">
      <alignment horizontal="center" vertical="center"/>
      <protection locked="0"/>
    </xf>
    <xf numFmtId="165" fontId="0" fillId="0" borderId="86" xfId="0" applyNumberFormat="1" applyFont="1" applyBorder="1" applyAlignment="1" applyProtection="1">
      <alignment horizontal="center" vertical="center"/>
      <protection locked="0"/>
    </xf>
    <xf numFmtId="165" fontId="0" fillId="0" borderId="100" xfId="0" applyNumberFormat="1" applyFont="1" applyBorder="1" applyAlignment="1" applyProtection="1">
      <alignment horizontal="center" vertical="center"/>
    </xf>
    <xf numFmtId="165" fontId="0" fillId="0" borderId="84" xfId="0" applyNumberFormat="1" applyFont="1" applyBorder="1" applyAlignment="1" applyProtection="1">
      <alignment horizontal="center" vertical="center"/>
    </xf>
    <xf numFmtId="165" fontId="0" fillId="0" borderId="86" xfId="0" applyNumberFormat="1" applyFont="1" applyBorder="1" applyAlignment="1" applyProtection="1">
      <alignment horizontal="center" vertical="center"/>
    </xf>
    <xf numFmtId="0" fontId="0" fillId="0" borderId="65"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0" borderId="52" xfId="0" applyFont="1" applyBorder="1" applyAlignment="1" applyProtection="1">
      <alignment horizontal="center" vertical="center"/>
      <protection locked="0"/>
    </xf>
    <xf numFmtId="0" fontId="18" fillId="0" borderId="89" xfId="0" applyFont="1" applyBorder="1" applyAlignment="1" applyProtection="1">
      <alignment horizontal="left" vertical="center"/>
      <protection locked="0"/>
    </xf>
    <xf numFmtId="0" fontId="18" fillId="0" borderId="3" xfId="0" applyFont="1" applyBorder="1" applyAlignment="1" applyProtection="1">
      <alignment horizontal="left" vertical="center"/>
      <protection locked="0"/>
    </xf>
    <xf numFmtId="0" fontId="18" fillId="0" borderId="8" xfId="0" applyFont="1" applyBorder="1" applyAlignment="1" applyProtection="1">
      <alignment horizontal="left" vertical="center"/>
      <protection locked="0"/>
    </xf>
    <xf numFmtId="0" fontId="0" fillId="3" borderId="89" xfId="0" applyFont="1" applyFill="1" applyBorder="1" applyAlignment="1" applyProtection="1">
      <alignment horizontal="left" vertical="center"/>
      <protection locked="0"/>
    </xf>
    <xf numFmtId="0" fontId="0" fillId="3" borderId="3" xfId="0" applyFont="1" applyFill="1" applyBorder="1" applyAlignment="1" applyProtection="1">
      <alignment horizontal="left" vertical="center"/>
      <protection locked="0"/>
    </xf>
    <xf numFmtId="0" fontId="0" fillId="3" borderId="8" xfId="0" applyFont="1" applyFill="1" applyBorder="1" applyAlignment="1" applyProtection="1">
      <alignment horizontal="left" vertical="center"/>
      <protection locked="0"/>
    </xf>
    <xf numFmtId="0" fontId="0" fillId="0" borderId="65" xfId="0" applyFont="1" applyBorder="1" applyAlignment="1">
      <alignment horizontal="left" vertical="center"/>
    </xf>
    <xf numFmtId="0" fontId="0" fillId="0" borderId="3" xfId="0" applyFont="1" applyBorder="1" applyAlignment="1">
      <alignment horizontal="left" vertical="center"/>
    </xf>
    <xf numFmtId="0" fontId="0" fillId="0" borderId="88" xfId="0" applyFont="1" applyBorder="1" applyAlignment="1">
      <alignment horizontal="left" vertical="center"/>
    </xf>
    <xf numFmtId="0" fontId="0" fillId="0" borderId="90" xfId="0" applyFont="1" applyBorder="1" applyAlignment="1" applyProtection="1">
      <alignment horizontal="center" vertical="center"/>
      <protection locked="0"/>
    </xf>
    <xf numFmtId="0" fontId="0" fillId="0" borderId="19" xfId="0" applyFont="1" applyBorder="1" applyAlignment="1" applyProtection="1">
      <alignment horizontal="center" vertical="center"/>
      <protection locked="0"/>
    </xf>
    <xf numFmtId="0" fontId="0" fillId="0" borderId="20" xfId="0" applyFont="1" applyBorder="1" applyAlignment="1" applyProtection="1">
      <alignment horizontal="center" vertical="center"/>
      <protection locked="0"/>
    </xf>
    <xf numFmtId="0" fontId="0" fillId="0" borderId="93" xfId="0" applyFont="1" applyBorder="1" applyAlignment="1" applyProtection="1">
      <alignment horizontal="center" vertical="center" wrapText="1"/>
      <protection locked="0"/>
    </xf>
    <xf numFmtId="14" fontId="0" fillId="0" borderId="89" xfId="0" applyNumberFormat="1" applyFont="1" applyBorder="1" applyAlignment="1" applyProtection="1">
      <alignment horizontal="center" vertical="center" wrapText="1"/>
      <protection locked="0"/>
    </xf>
    <xf numFmtId="0" fontId="0" fillId="0" borderId="3"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3" xfId="0" applyFont="1" applyBorder="1" applyAlignment="1" applyProtection="1">
      <alignment horizontal="center" vertical="center"/>
    </xf>
    <xf numFmtId="14" fontId="0" fillId="0" borderId="89" xfId="0" applyNumberFormat="1" applyFont="1" applyBorder="1" applyAlignment="1" applyProtection="1">
      <alignment horizontal="center" vertical="center"/>
      <protection locked="0"/>
    </xf>
    <xf numFmtId="0" fontId="0" fillId="4" borderId="65" xfId="0" applyFont="1" applyFill="1" applyBorder="1" applyAlignment="1">
      <alignment horizontal="center" vertical="center"/>
    </xf>
    <xf numFmtId="0" fontId="0" fillId="4" borderId="8" xfId="0" applyFont="1" applyFill="1" applyBorder="1" applyAlignment="1">
      <alignment horizontal="center" vertical="center"/>
    </xf>
    <xf numFmtId="167" fontId="0" fillId="0" borderId="89" xfId="0" applyNumberFormat="1" applyFont="1" applyBorder="1" applyAlignment="1" applyProtection="1">
      <alignment horizontal="left" vertical="center"/>
      <protection locked="0"/>
    </xf>
    <xf numFmtId="167" fontId="0" fillId="0" borderId="3" xfId="0" applyNumberFormat="1" applyFont="1" applyBorder="1" applyAlignment="1" applyProtection="1">
      <alignment horizontal="left" vertical="center"/>
      <protection locked="0"/>
    </xf>
    <xf numFmtId="167" fontId="0" fillId="0" borderId="8" xfId="0" applyNumberFormat="1" applyFont="1" applyBorder="1" applyAlignment="1" applyProtection="1">
      <alignment horizontal="left" vertical="center"/>
      <protection locked="0"/>
    </xf>
    <xf numFmtId="0" fontId="0" fillId="0" borderId="93" xfId="0" applyFont="1" applyBorder="1" applyAlignment="1" applyProtection="1">
      <alignment horizontal="center" vertical="center"/>
      <protection locked="0"/>
    </xf>
    <xf numFmtId="14" fontId="0" fillId="0" borderId="3" xfId="0" applyNumberFormat="1" applyFont="1" applyBorder="1" applyAlignment="1" applyProtection="1">
      <alignment horizontal="center" vertical="center"/>
      <protection locked="0"/>
    </xf>
    <xf numFmtId="14" fontId="0" fillId="0" borderId="8" xfId="0" applyNumberFormat="1" applyFont="1" applyBorder="1" applyAlignment="1" applyProtection="1">
      <alignment horizontal="center" vertical="center"/>
      <protection locked="0"/>
    </xf>
    <xf numFmtId="0" fontId="0" fillId="0" borderId="9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2" xfId="0" applyFont="1" applyFill="1" applyBorder="1" applyAlignment="1" applyProtection="1">
      <alignment horizontal="left" vertical="center" wrapText="1"/>
      <protection locked="0"/>
    </xf>
    <xf numFmtId="0" fontId="0" fillId="0" borderId="3"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1" fillId="0" borderId="91" xfId="0" applyFont="1" applyBorder="1" applyAlignment="1">
      <alignment horizontal="center" vertical="center"/>
    </xf>
    <xf numFmtId="0" fontId="1" fillId="0" borderId="19" xfId="0" applyFont="1" applyBorder="1" applyAlignment="1">
      <alignment horizontal="center" vertical="center"/>
    </xf>
    <xf numFmtId="0" fontId="0" fillId="0" borderId="2" xfId="0" applyFont="1" applyBorder="1" applyAlignment="1" applyProtection="1">
      <alignment horizontal="left" vertical="center" wrapText="1"/>
      <protection locked="0"/>
    </xf>
    <xf numFmtId="0" fontId="0" fillId="0" borderId="3"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165" fontId="0" fillId="0" borderId="8" xfId="0" applyNumberFormat="1" applyFont="1" applyBorder="1" applyAlignment="1" applyProtection="1">
      <alignment horizontal="center" vertical="center"/>
      <protection locked="0"/>
    </xf>
    <xf numFmtId="0" fontId="0" fillId="3" borderId="65" xfId="0" applyFont="1" applyFill="1" applyBorder="1" applyAlignment="1">
      <alignment horizontal="left" vertical="center"/>
    </xf>
    <xf numFmtId="0" fontId="0" fillId="3" borderId="3" xfId="0" applyFont="1" applyFill="1" applyBorder="1" applyAlignment="1">
      <alignment horizontal="left" vertical="center"/>
    </xf>
    <xf numFmtId="0" fontId="0" fillId="3" borderId="88" xfId="0" applyFont="1" applyFill="1" applyBorder="1" applyAlignment="1">
      <alignment horizontal="left" vertical="center"/>
    </xf>
    <xf numFmtId="0" fontId="18" fillId="0" borderId="65" xfId="0" applyFont="1" applyBorder="1" applyAlignment="1" applyProtection="1">
      <alignment horizontal="left" vertical="center"/>
    </xf>
    <xf numFmtId="0" fontId="18" fillId="0" borderId="3" xfId="0" applyFont="1" applyBorder="1" applyAlignment="1" applyProtection="1">
      <alignment horizontal="left" vertical="center"/>
    </xf>
    <xf numFmtId="0" fontId="18" fillId="0" borderId="88" xfId="0" applyFont="1" applyBorder="1" applyAlignment="1" applyProtection="1">
      <alignment horizontal="left" vertical="center"/>
    </xf>
    <xf numFmtId="0" fontId="0" fillId="4" borderId="65" xfId="0" applyFont="1" applyFill="1" applyBorder="1" applyAlignment="1">
      <alignment horizontal="left" vertical="center"/>
    </xf>
    <xf numFmtId="0" fontId="0" fillId="4" borderId="3" xfId="0" applyFont="1" applyFill="1" applyBorder="1" applyAlignment="1">
      <alignment horizontal="left" vertical="center"/>
    </xf>
    <xf numFmtId="0" fontId="0" fillId="4" borderId="88" xfId="0" applyFont="1" applyFill="1" applyBorder="1" applyAlignment="1">
      <alignment horizontal="left" vertical="center"/>
    </xf>
    <xf numFmtId="0" fontId="0" fillId="0" borderId="89" xfId="0" applyFont="1" applyBorder="1" applyAlignment="1" applyProtection="1">
      <alignment horizontal="left" vertical="center"/>
      <protection locked="0"/>
    </xf>
    <xf numFmtId="0" fontId="0" fillId="0" borderId="3"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65" xfId="0" applyFont="1" applyBorder="1" applyAlignment="1" applyProtection="1">
      <alignment horizontal="left" vertical="center"/>
    </xf>
    <xf numFmtId="0" fontId="0" fillId="4" borderId="26" xfId="0" applyFont="1" applyFill="1" applyBorder="1" applyAlignment="1">
      <alignment horizontal="center" vertical="center"/>
    </xf>
    <xf numFmtId="0" fontId="0" fillId="4" borderId="6" xfId="0" applyFont="1" applyFill="1" applyBorder="1" applyAlignment="1">
      <alignment horizontal="center" vertical="center"/>
    </xf>
    <xf numFmtId="0" fontId="0" fillId="4" borderId="54" xfId="0" applyFont="1" applyFill="1" applyBorder="1" applyAlignment="1">
      <alignment horizontal="center" vertical="center"/>
    </xf>
    <xf numFmtId="0" fontId="0" fillId="4" borderId="30"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35" xfId="0" applyFont="1" applyFill="1" applyBorder="1" applyAlignment="1">
      <alignment horizontal="center" vertical="center"/>
    </xf>
    <xf numFmtId="167" fontId="0" fillId="4" borderId="89" xfId="0" applyNumberFormat="1" applyFont="1" applyFill="1" applyBorder="1" applyAlignment="1" applyProtection="1">
      <alignment horizontal="left" vertical="center"/>
      <protection locked="0"/>
    </xf>
    <xf numFmtId="167" fontId="0" fillId="4" borderId="3" xfId="0" applyNumberFormat="1" applyFont="1" applyFill="1" applyBorder="1" applyAlignment="1" applyProtection="1">
      <alignment horizontal="left" vertical="center"/>
      <protection locked="0"/>
    </xf>
    <xf numFmtId="167" fontId="0" fillId="4" borderId="8" xfId="0" applyNumberFormat="1" applyFont="1" applyFill="1" applyBorder="1" applyAlignment="1" applyProtection="1">
      <alignment horizontal="left" vertical="center"/>
      <protection locked="0"/>
    </xf>
    <xf numFmtId="0" fontId="0" fillId="0" borderId="89" xfId="0" applyFont="1" applyBorder="1" applyAlignment="1" applyProtection="1">
      <alignment horizontal="center" vertical="center"/>
      <protection locked="0"/>
    </xf>
    <xf numFmtId="0" fontId="0" fillId="0" borderId="89" xfId="0" applyNumberFormat="1" applyFont="1" applyBorder="1" applyAlignment="1" applyProtection="1">
      <alignment horizontal="center" vertical="center"/>
      <protection locked="0"/>
    </xf>
    <xf numFmtId="0" fontId="0" fillId="0" borderId="3" xfId="0" applyNumberFormat="1" applyFont="1" applyBorder="1" applyAlignment="1" applyProtection="1">
      <alignment horizontal="center" vertical="center"/>
      <protection locked="0"/>
    </xf>
    <xf numFmtId="0" fontId="0" fillId="0" borderId="8" xfId="0" applyNumberFormat="1" applyFont="1" applyBorder="1" applyAlignment="1" applyProtection="1">
      <alignment horizontal="center" vertical="center"/>
      <protection locked="0"/>
    </xf>
    <xf numFmtId="0" fontId="0" fillId="4" borderId="89" xfId="0" applyFont="1" applyFill="1" applyBorder="1" applyAlignment="1" applyProtection="1">
      <alignment horizontal="left" vertical="center"/>
      <protection locked="0"/>
    </xf>
    <xf numFmtId="0" fontId="0" fillId="4" borderId="3" xfId="0" applyFont="1" applyFill="1" applyBorder="1" applyAlignment="1" applyProtection="1">
      <alignment horizontal="left" vertical="center"/>
      <protection locked="0"/>
    </xf>
    <xf numFmtId="0" fontId="0" fillId="4" borderId="8" xfId="0" applyFont="1" applyFill="1" applyBorder="1" applyAlignment="1" applyProtection="1">
      <alignment horizontal="left" vertical="center"/>
      <protection locked="0"/>
    </xf>
    <xf numFmtId="14" fontId="0" fillId="4" borderId="89" xfId="0" applyNumberFormat="1" applyFont="1" applyFill="1" applyBorder="1" applyAlignment="1" applyProtection="1">
      <alignment horizontal="center" vertical="center"/>
      <protection locked="0"/>
    </xf>
    <xf numFmtId="14" fontId="0" fillId="4" borderId="3" xfId="0" applyNumberFormat="1" applyFont="1" applyFill="1" applyBorder="1" applyAlignment="1" applyProtection="1">
      <alignment horizontal="center" vertical="center"/>
      <protection locked="0"/>
    </xf>
    <xf numFmtId="14" fontId="0" fillId="4" borderId="8" xfId="0" applyNumberFormat="1" applyFont="1" applyFill="1" applyBorder="1" applyAlignment="1" applyProtection="1">
      <alignment horizontal="center" vertical="center"/>
      <protection locked="0"/>
    </xf>
    <xf numFmtId="0" fontId="13" fillId="3" borderId="89" xfId="2" applyFill="1" applyBorder="1" applyAlignment="1" applyProtection="1">
      <alignment horizontal="left" vertical="center"/>
      <protection locked="0"/>
    </xf>
    <xf numFmtId="0" fontId="0" fillId="3" borderId="3"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protection locked="0"/>
    </xf>
    <xf numFmtId="0" fontId="18" fillId="4" borderId="65" xfId="0" applyFont="1" applyFill="1" applyBorder="1" applyAlignment="1" applyProtection="1">
      <alignment horizontal="left" vertical="center"/>
    </xf>
    <xf numFmtId="0" fontId="18" fillId="4" borderId="3" xfId="0" applyFont="1" applyFill="1" applyBorder="1" applyAlignment="1" applyProtection="1">
      <alignment horizontal="left" vertical="center"/>
    </xf>
    <xf numFmtId="0" fontId="18" fillId="4" borderId="88" xfId="0" applyFont="1" applyFill="1" applyBorder="1" applyAlignment="1" applyProtection="1">
      <alignment horizontal="left" vertical="center"/>
    </xf>
    <xf numFmtId="0" fontId="0" fillId="0" borderId="65" xfId="0" applyFont="1" applyBorder="1" applyAlignment="1" applyProtection="1">
      <alignment horizontal="center" vertical="center" wrapText="1"/>
    </xf>
    <xf numFmtId="0" fontId="0" fillId="0" borderId="3" xfId="0" applyFont="1" applyBorder="1" applyAlignment="1" applyProtection="1">
      <alignment horizontal="center" vertical="center" wrapText="1"/>
    </xf>
    <xf numFmtId="0" fontId="0" fillId="4" borderId="63"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53" xfId="0" applyFont="1" applyFill="1" applyBorder="1" applyAlignment="1">
      <alignment horizontal="center" vertical="center"/>
    </xf>
    <xf numFmtId="0" fontId="1" fillId="0" borderId="9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0" xfId="0" applyFont="1" applyBorder="1" applyAlignment="1">
      <alignment horizontal="center" vertical="center" wrapText="1"/>
    </xf>
    <xf numFmtId="165" fontId="0" fillId="4" borderId="0" xfId="0" applyNumberFormat="1" applyFont="1" applyFill="1" applyBorder="1" applyAlignment="1" applyProtection="1">
      <alignment horizontal="right" vertical="center" indent="1"/>
    </xf>
    <xf numFmtId="165" fontId="0" fillId="4" borderId="35" xfId="0" applyNumberFormat="1" applyFont="1" applyFill="1" applyBorder="1" applyAlignment="1" applyProtection="1">
      <alignment horizontal="right" vertical="center" indent="1"/>
    </xf>
    <xf numFmtId="165" fontId="0" fillId="0" borderId="89" xfId="0" applyNumberFormat="1" applyFont="1" applyBorder="1" applyAlignment="1" applyProtection="1">
      <alignment horizontal="center" vertical="center"/>
    </xf>
    <xf numFmtId="165" fontId="0" fillId="0" borderId="3" xfId="0" applyNumberFormat="1" applyFont="1" applyBorder="1" applyAlignment="1" applyProtection="1">
      <alignment horizontal="center" vertical="center"/>
    </xf>
    <xf numFmtId="165" fontId="0" fillId="0" borderId="4" xfId="0" applyNumberFormat="1" applyFont="1" applyBorder="1" applyAlignment="1" applyProtection="1">
      <alignment horizontal="center" vertical="center"/>
    </xf>
    <xf numFmtId="0" fontId="0" fillId="0" borderId="65" xfId="0" applyFont="1" applyBorder="1" applyAlignment="1">
      <alignment horizontal="center" vertical="center"/>
    </xf>
    <xf numFmtId="0" fontId="0" fillId="0" borderId="3" xfId="0" applyFont="1" applyBorder="1" applyAlignment="1">
      <alignment horizontal="center" vertical="center"/>
    </xf>
    <xf numFmtId="14" fontId="0" fillId="0" borderId="3" xfId="0" applyNumberFormat="1" applyFont="1" applyBorder="1" applyAlignment="1" applyProtection="1">
      <alignment horizontal="center" vertical="center"/>
    </xf>
    <xf numFmtId="0" fontId="0" fillId="0" borderId="65"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14" fontId="0" fillId="0" borderId="5" xfId="0" applyNumberFormat="1" applyBorder="1" applyAlignment="1" applyProtection="1">
      <alignment horizontal="center"/>
      <protection locked="0"/>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0" fontId="0" fillId="0" borderId="8" xfId="0" applyBorder="1" applyAlignment="1" applyProtection="1">
      <alignment horizontal="left" vertical="center"/>
    </xf>
    <xf numFmtId="0" fontId="0" fillId="0" borderId="95" xfId="0" applyBorder="1" applyAlignment="1" applyProtection="1">
      <alignment horizontal="left" vertical="center"/>
    </xf>
    <xf numFmtId="0" fontId="0" fillId="0" borderId="12" xfId="0" applyBorder="1" applyAlignment="1" applyProtection="1">
      <alignment horizontal="left" vertical="center"/>
    </xf>
    <xf numFmtId="0" fontId="0" fillId="0" borderId="16" xfId="0" applyBorder="1" applyAlignment="1" applyProtection="1">
      <alignment horizontal="left" vertical="center"/>
    </xf>
    <xf numFmtId="0" fontId="0" fillId="0" borderId="1" xfId="0" applyBorder="1" applyAlignment="1" applyProtection="1">
      <alignment horizontal="left" vertical="center"/>
    </xf>
    <xf numFmtId="0" fontId="0" fillId="0" borderId="7" xfId="0" applyBorder="1" applyAlignment="1" applyProtection="1">
      <alignment horizontal="left" vertical="center"/>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1" xfId="0" applyBorder="1" applyAlignment="1" applyProtection="1">
      <alignment horizontal="left"/>
    </xf>
    <xf numFmtId="0" fontId="0" fillId="0" borderId="19" xfId="0" applyBorder="1" applyAlignment="1" applyProtection="1">
      <alignment horizontal="left"/>
    </xf>
    <xf numFmtId="0" fontId="0" fillId="0" borderId="20" xfId="0" applyBorder="1" applyAlignment="1" applyProtection="1">
      <alignment horizontal="left"/>
    </xf>
    <xf numFmtId="0" fontId="0" fillId="4" borderId="3" xfId="0" applyFill="1" applyBorder="1" applyAlignment="1" applyProtection="1">
      <alignment horizontal="center" vertical="center"/>
    </xf>
    <xf numFmtId="0" fontId="0" fillId="4" borderId="8" xfId="0" applyFill="1" applyBorder="1" applyAlignment="1" applyProtection="1">
      <alignment horizontal="center" vertical="center"/>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8" xfId="0" applyBorder="1" applyAlignment="1" applyProtection="1">
      <alignment horizontal="left" vertical="center" wrapText="1"/>
    </xf>
    <xf numFmtId="0" fontId="0" fillId="4" borderId="68" xfId="0" applyFill="1" applyBorder="1" applyAlignment="1" applyProtection="1">
      <alignment horizontal="center"/>
    </xf>
    <xf numFmtId="0" fontId="0" fillId="4" borderId="22" xfId="0" applyFill="1" applyBorder="1" applyAlignment="1" applyProtection="1">
      <alignment horizontal="center"/>
    </xf>
    <xf numFmtId="0" fontId="0" fillId="4" borderId="52" xfId="0" applyFill="1" applyBorder="1" applyAlignment="1" applyProtection="1">
      <alignment horizontal="center"/>
    </xf>
    <xf numFmtId="0" fontId="1" fillId="2" borderId="24"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59" xfId="0" applyFont="1" applyFill="1" applyBorder="1" applyAlignment="1" applyProtection="1">
      <alignment horizontal="center" vertical="center"/>
    </xf>
    <xf numFmtId="0" fontId="1" fillId="0" borderId="26"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3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0" fillId="0" borderId="12" xfId="0" applyBorder="1" applyAlignment="1" applyProtection="1">
      <alignment horizontal="left" vertical="top"/>
      <protection locked="0"/>
    </xf>
    <xf numFmtId="0" fontId="0" fillId="0" borderId="71" xfId="0" applyBorder="1" applyAlignment="1" applyProtection="1">
      <alignment horizontal="left" vertical="top"/>
      <protection locked="0"/>
    </xf>
    <xf numFmtId="0" fontId="0" fillId="0" borderId="11" xfId="0"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8" xfId="0" applyBorder="1" applyAlignment="1" applyProtection="1">
      <alignment horizontal="left" vertical="top"/>
      <protection locked="0"/>
    </xf>
    <xf numFmtId="0" fontId="0" fillId="0" borderId="65" xfId="0" applyBorder="1" applyAlignment="1" applyProtection="1">
      <alignment horizontal="center" vertical="center"/>
      <protection locked="0"/>
    </xf>
    <xf numFmtId="0" fontId="0" fillId="0" borderId="2" xfId="0" applyBorder="1" applyAlignment="1" applyProtection="1">
      <alignment horizontal="left"/>
    </xf>
    <xf numFmtId="0" fontId="0" fillId="0" borderId="3" xfId="0" applyBorder="1" applyAlignment="1" applyProtection="1">
      <alignment horizontal="left"/>
    </xf>
    <xf numFmtId="0" fontId="0" fillId="0" borderId="8" xfId="0" applyBorder="1" applyAlignment="1" applyProtection="1">
      <alignment horizontal="left"/>
    </xf>
    <xf numFmtId="0" fontId="0" fillId="0" borderId="11" xfId="0" applyBorder="1" applyAlignment="1" applyProtection="1">
      <alignment horizontal="left"/>
    </xf>
    <xf numFmtId="0" fontId="0" fillId="0" borderId="12" xfId="0" applyBorder="1" applyAlignment="1" applyProtection="1">
      <alignment horizontal="left"/>
    </xf>
    <xf numFmtId="0" fontId="0" fillId="0" borderId="16" xfId="0" applyBorder="1" applyAlignment="1" applyProtection="1">
      <alignment horizontal="left"/>
    </xf>
    <xf numFmtId="0" fontId="0" fillId="0" borderId="10" xfId="0" applyBorder="1" applyAlignment="1" applyProtection="1">
      <alignment horizontal="left"/>
    </xf>
    <xf numFmtId="0" fontId="0" fillId="0" borderId="22" xfId="0" applyBorder="1" applyAlignment="1" applyProtection="1">
      <alignment horizontal="left"/>
    </xf>
    <xf numFmtId="0" fontId="0" fillId="0" borderId="52" xfId="0" applyBorder="1" applyAlignment="1" applyProtection="1">
      <alignment horizontal="left"/>
    </xf>
    <xf numFmtId="0" fontId="0" fillId="0" borderId="95" xfId="0" applyBorder="1" applyAlignment="1" applyProtection="1">
      <alignment horizontal="left"/>
    </xf>
    <xf numFmtId="0" fontId="0" fillId="0" borderId="71" xfId="0" applyBorder="1" applyAlignment="1" applyProtection="1">
      <alignment horizontal="left"/>
    </xf>
    <xf numFmtId="0" fontId="1" fillId="2" borderId="24" xfId="0" applyFont="1" applyFill="1" applyBorder="1" applyAlignment="1">
      <alignment horizontal="center" vertical="center"/>
    </xf>
    <xf numFmtId="0" fontId="1" fillId="2" borderId="55"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59" xfId="0" applyFont="1" applyFill="1" applyBorder="1" applyAlignment="1">
      <alignment horizontal="center" vertical="center"/>
    </xf>
    <xf numFmtId="0" fontId="0" fillId="0" borderId="95"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71" xfId="0" applyBorder="1" applyAlignment="1" applyProtection="1">
      <alignment horizontal="center" vertical="center" wrapText="1"/>
      <protection locked="0"/>
    </xf>
    <xf numFmtId="0" fontId="0" fillId="0" borderId="11" xfId="0" applyBorder="1" applyAlignment="1" applyProtection="1">
      <alignment horizontal="left" vertical="center"/>
    </xf>
    <xf numFmtId="0" fontId="1" fillId="2" borderId="6" xfId="0" applyFont="1" applyFill="1" applyBorder="1" applyAlignment="1" applyProtection="1">
      <alignment horizontal="center" vertical="center"/>
    </xf>
    <xf numFmtId="0" fontId="1" fillId="2" borderId="54" xfId="0" applyFont="1" applyFill="1" applyBorder="1" applyAlignment="1" applyProtection="1">
      <alignment horizontal="center" vertical="center"/>
    </xf>
    <xf numFmtId="0" fontId="0" fillId="0" borderId="17" xfId="0" applyBorder="1" applyAlignment="1" applyProtection="1">
      <alignment horizontal="left" vertical="center"/>
    </xf>
    <xf numFmtId="0" fontId="0" fillId="0" borderId="45" xfId="0" applyBorder="1" applyAlignment="1" applyProtection="1">
      <alignment horizontal="left" vertical="center"/>
    </xf>
    <xf numFmtId="0" fontId="0" fillId="0" borderId="23"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2" xfId="0" applyFont="1" applyBorder="1" applyAlignment="1" applyProtection="1">
      <alignment horizontal="left" vertical="top"/>
      <protection locked="0"/>
    </xf>
    <xf numFmtId="0" fontId="0" fillId="0" borderId="21" xfId="0" applyBorder="1" applyAlignment="1" applyProtection="1">
      <alignment horizontal="left" vertical="center"/>
    </xf>
    <xf numFmtId="0" fontId="0" fillId="0" borderId="19" xfId="0" applyBorder="1" applyAlignment="1" applyProtection="1">
      <alignment horizontal="left" vertical="center"/>
    </xf>
    <xf numFmtId="0" fontId="0" fillId="0" borderId="20" xfId="0" applyBorder="1" applyAlignment="1" applyProtection="1">
      <alignment horizontal="left" vertical="center"/>
    </xf>
    <xf numFmtId="0" fontId="0" fillId="0" borderId="26" xfId="0" applyBorder="1" applyAlignment="1" applyProtection="1">
      <alignment horizontal="center" vertical="center" wrapText="1"/>
    </xf>
    <xf numFmtId="0" fontId="0" fillId="0" borderId="6" xfId="0" applyBorder="1" applyAlignment="1" applyProtection="1">
      <alignment horizontal="center" vertical="center" wrapText="1"/>
    </xf>
    <xf numFmtId="0" fontId="0" fillId="0" borderId="54" xfId="0" applyBorder="1" applyAlignment="1" applyProtection="1">
      <alignment horizontal="center" vertical="center" wrapText="1"/>
    </xf>
    <xf numFmtId="0" fontId="0" fillId="0" borderId="91"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2" borderId="95" xfId="0" applyFill="1" applyBorder="1" applyAlignment="1" applyProtection="1">
      <alignment horizontal="center" vertical="center"/>
    </xf>
    <xf numFmtId="0" fontId="0" fillId="2" borderId="12" xfId="0" applyFill="1" applyBorder="1" applyAlignment="1" applyProtection="1">
      <alignment horizontal="center" vertical="center"/>
    </xf>
    <xf numFmtId="0" fontId="0" fillId="0" borderId="26"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54" xfId="0" applyFill="1" applyBorder="1" applyAlignment="1" applyProtection="1">
      <alignment horizontal="center" vertical="center" wrapText="1"/>
    </xf>
    <xf numFmtId="0" fontId="0" fillId="0" borderId="91" xfId="0" applyFill="1" applyBorder="1" applyAlignment="1" applyProtection="1">
      <alignment horizontal="center" vertical="center" wrapText="1"/>
    </xf>
    <xf numFmtId="0" fontId="0" fillId="0" borderId="19" xfId="0" applyFill="1" applyBorder="1" applyAlignment="1" applyProtection="1">
      <alignment horizontal="center" vertical="center" wrapText="1"/>
    </xf>
    <xf numFmtId="0" fontId="0" fillId="0" borderId="20" xfId="0" applyFill="1" applyBorder="1" applyAlignment="1" applyProtection="1">
      <alignment horizontal="center" vertical="center" wrapText="1"/>
    </xf>
    <xf numFmtId="0" fontId="0" fillId="0" borderId="87" xfId="0" applyBorder="1" applyAlignment="1" applyProtection="1">
      <alignment horizontal="left" vertical="center"/>
    </xf>
    <xf numFmtId="0" fontId="0" fillId="0" borderId="84" xfId="0" applyBorder="1" applyAlignment="1" applyProtection="1">
      <alignment horizontal="left" vertical="center"/>
    </xf>
    <xf numFmtId="0" fontId="0" fillId="0" borderId="85" xfId="0" applyBorder="1" applyAlignment="1" applyProtection="1">
      <alignment horizontal="left" vertical="center"/>
    </xf>
    <xf numFmtId="0" fontId="0" fillId="4" borderId="51" xfId="0" applyFill="1" applyBorder="1" applyAlignment="1" applyProtection="1">
      <alignment horizontal="center"/>
    </xf>
    <xf numFmtId="0" fontId="0" fillId="4" borderId="6" xfId="0" applyFill="1" applyBorder="1" applyAlignment="1" applyProtection="1">
      <alignment horizontal="center"/>
    </xf>
    <xf numFmtId="0" fontId="0" fillId="4" borderId="54" xfId="0" applyFill="1" applyBorder="1" applyAlignment="1" applyProtection="1">
      <alignment horizontal="center"/>
    </xf>
    <xf numFmtId="0" fontId="0" fillId="4" borderId="14" xfId="0" applyFill="1" applyBorder="1" applyAlignment="1" applyProtection="1">
      <alignment horizontal="center"/>
    </xf>
    <xf numFmtId="0" fontId="0" fillId="4" borderId="0" xfId="0" applyFill="1" applyBorder="1" applyAlignment="1" applyProtection="1">
      <alignment horizontal="center"/>
    </xf>
    <xf numFmtId="0" fontId="0" fillId="4" borderId="35" xfId="0" applyFill="1" applyBorder="1" applyAlignment="1" applyProtection="1">
      <alignment horizontal="center"/>
    </xf>
    <xf numFmtId="0" fontId="0" fillId="4" borderId="63" xfId="0" applyFill="1" applyBorder="1" applyAlignment="1" applyProtection="1">
      <alignment horizontal="center"/>
    </xf>
    <xf numFmtId="0" fontId="0" fillId="4" borderId="5" xfId="0" applyFill="1" applyBorder="1" applyAlignment="1" applyProtection="1">
      <alignment horizontal="center"/>
    </xf>
    <xf numFmtId="0" fontId="0" fillId="4" borderId="53" xfId="0" applyFill="1" applyBorder="1" applyAlignment="1" applyProtection="1">
      <alignment horizontal="center"/>
    </xf>
    <xf numFmtId="0" fontId="0" fillId="0" borderId="4" xfId="0" applyBorder="1" applyAlignment="1" applyProtection="1">
      <alignment horizontal="left" vertical="center"/>
    </xf>
    <xf numFmtId="0" fontId="0" fillId="0" borderId="87" xfId="0" applyFill="1" applyBorder="1" applyAlignment="1" applyProtection="1">
      <alignment horizontal="left"/>
    </xf>
    <xf numFmtId="0" fontId="0" fillId="0" borderId="84" xfId="0" applyFill="1" applyBorder="1" applyAlignment="1" applyProtection="1">
      <alignment horizontal="left"/>
    </xf>
    <xf numFmtId="0" fontId="0" fillId="0" borderId="86" xfId="0" applyFill="1" applyBorder="1" applyAlignment="1" applyProtection="1">
      <alignment horizontal="left"/>
    </xf>
    <xf numFmtId="0" fontId="0" fillId="0" borderId="30" xfId="0" applyBorder="1" applyAlignment="1" applyProtection="1">
      <alignment horizontal="center" vertical="center"/>
    </xf>
    <xf numFmtId="0" fontId="0" fillId="0" borderId="0" xfId="0" applyBorder="1" applyAlignment="1" applyProtection="1">
      <alignment horizontal="center" vertical="center"/>
    </xf>
    <xf numFmtId="0" fontId="0" fillId="0" borderId="35" xfId="0" applyBorder="1" applyAlignment="1" applyProtection="1">
      <alignment horizontal="center" vertical="center"/>
    </xf>
    <xf numFmtId="0" fontId="0" fillId="0" borderId="84" xfId="0" applyBorder="1" applyAlignment="1" applyProtection="1">
      <alignment horizontal="left" vertical="top"/>
      <protection locked="0"/>
    </xf>
    <xf numFmtId="0" fontId="0" fillId="0" borderId="86" xfId="0" applyBorder="1" applyAlignment="1" applyProtection="1">
      <alignment horizontal="left" vertical="top"/>
      <protection locked="0"/>
    </xf>
    <xf numFmtId="0" fontId="0" fillId="0" borderId="87" xfId="0" applyBorder="1" applyAlignment="1" applyProtection="1">
      <alignment horizontal="left" vertical="top"/>
      <protection locked="0"/>
    </xf>
    <xf numFmtId="0" fontId="0" fillId="0" borderId="85" xfId="0" applyBorder="1" applyAlignment="1" applyProtection="1">
      <alignment horizontal="left" vertical="top"/>
      <protection locked="0"/>
    </xf>
    <xf numFmtId="0" fontId="7" fillId="0" borderId="29" xfId="0" applyFont="1" applyBorder="1" applyAlignment="1" applyProtection="1">
      <alignment horizontal="left" vertical="center" wrapText="1"/>
      <protection locked="0"/>
    </xf>
    <xf numFmtId="0" fontId="7" fillId="0" borderId="44"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7" xfId="0" applyFont="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7" fillId="3" borderId="7" xfId="0" applyFont="1" applyFill="1" applyBorder="1" applyAlignment="1" applyProtection="1">
      <alignment horizontal="left" vertical="center" wrapText="1"/>
      <protection locked="0"/>
    </xf>
    <xf numFmtId="0" fontId="11" fillId="2" borderId="28"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6" fillId="2" borderId="81" xfId="0" applyFont="1" applyFill="1" applyBorder="1" applyAlignment="1">
      <alignment horizontal="left" vertical="center" wrapText="1"/>
    </xf>
    <xf numFmtId="0" fontId="6" fillId="2" borderId="80" xfId="0" applyFont="1" applyFill="1" applyBorder="1" applyAlignment="1">
      <alignment horizontal="left" vertical="center" wrapText="1"/>
    </xf>
    <xf numFmtId="0" fontId="6" fillId="2" borderId="82" xfId="0" applyFont="1" applyFill="1" applyBorder="1" applyAlignment="1">
      <alignment horizontal="left" vertical="center" wrapText="1"/>
    </xf>
    <xf numFmtId="0" fontId="11" fillId="2" borderId="24" xfId="0" applyFont="1" applyFill="1" applyBorder="1" applyAlignment="1">
      <alignment horizontal="center" vertical="center" wrapText="1"/>
    </xf>
    <xf numFmtId="0" fontId="11" fillId="2" borderId="55"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6" fillId="2" borderId="79" xfId="0" applyFont="1" applyFill="1" applyBorder="1" applyAlignment="1">
      <alignment horizontal="left" vertical="center" wrapText="1"/>
    </xf>
    <xf numFmtId="0" fontId="6" fillId="2" borderId="41" xfId="0" applyFont="1" applyFill="1" applyBorder="1" applyAlignment="1">
      <alignment horizontal="left" vertical="center" wrapText="1"/>
    </xf>
    <xf numFmtId="0" fontId="11" fillId="2" borderId="83"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7" fillId="3" borderId="2" xfId="0" applyFont="1" applyFill="1" applyBorder="1" applyAlignment="1" applyProtection="1">
      <alignment horizontal="left" vertical="center"/>
      <protection locked="0"/>
    </xf>
    <xf numFmtId="0" fontId="7" fillId="3" borderId="3" xfId="0"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6" fillId="5"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7" fillId="3" borderId="2"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11" fillId="0" borderId="0" xfId="0" applyFont="1" applyAlignment="1">
      <alignment horizontal="left"/>
    </xf>
    <xf numFmtId="0" fontId="7" fillId="0" borderId="21"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20" xfId="0" applyFont="1" applyBorder="1" applyAlignment="1" applyProtection="1">
      <alignment horizontal="left" vertical="center" wrapText="1"/>
      <protection locked="0"/>
    </xf>
    <xf numFmtId="0" fontId="7" fillId="3" borderId="17" xfId="0" applyFont="1" applyFill="1" applyBorder="1" applyAlignment="1">
      <alignment vertical="center" wrapText="1"/>
    </xf>
    <xf numFmtId="0" fontId="0" fillId="3" borderId="45" xfId="0" applyFill="1" applyBorder="1" applyAlignment="1">
      <alignment vertical="center" wrapText="1"/>
    </xf>
    <xf numFmtId="0" fontId="0" fillId="3" borderId="1" xfId="0" applyFill="1" applyBorder="1" applyAlignment="1">
      <alignment vertical="center" wrapText="1"/>
    </xf>
    <xf numFmtId="0" fontId="0" fillId="3" borderId="7" xfId="0" applyFill="1" applyBorder="1" applyAlignment="1">
      <alignment vertical="center" wrapText="1"/>
    </xf>
    <xf numFmtId="0" fontId="7" fillId="0" borderId="0" xfId="0" applyFont="1" applyAlignment="1">
      <alignment horizontal="center" wrapText="1"/>
    </xf>
    <xf numFmtId="0" fontId="10" fillId="0" borderId="0" xfId="0" applyFont="1" applyAlignment="1" applyProtection="1">
      <alignment horizontal="left"/>
    </xf>
    <xf numFmtId="14" fontId="10" fillId="0" borderId="0" xfId="0" applyNumberFormat="1" applyFont="1" applyAlignment="1" applyProtection="1">
      <alignment horizontal="left"/>
    </xf>
    <xf numFmtId="0" fontId="6" fillId="0" borderId="26" xfId="0" applyFont="1" applyBorder="1" applyAlignment="1">
      <alignment horizontal="center" vertical="center"/>
    </xf>
    <xf numFmtId="0" fontId="7" fillId="0" borderId="28" xfId="0" applyFont="1" applyBorder="1" applyAlignment="1">
      <alignment horizontal="center" vertical="center"/>
    </xf>
    <xf numFmtId="0" fontId="6" fillId="0" borderId="6" xfId="0" applyFont="1" applyBorder="1" applyAlignment="1">
      <alignment horizontal="center" vertical="center"/>
    </xf>
    <xf numFmtId="0" fontId="7" fillId="0" borderId="5" xfId="0" applyFont="1" applyBorder="1" applyAlignment="1">
      <alignment horizontal="center" vertical="center"/>
    </xf>
    <xf numFmtId="0" fontId="1" fillId="0" borderId="24"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59"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74" xfId="0" applyFont="1" applyBorder="1" applyAlignment="1">
      <alignment horizontal="center" vertical="center" wrapText="1"/>
    </xf>
    <xf numFmtId="0" fontId="17" fillId="0" borderId="2" xfId="2" applyFont="1" applyBorder="1" applyAlignment="1">
      <alignment horizontal="center" vertical="center" wrapText="1"/>
    </xf>
    <xf numFmtId="0" fontId="13" fillId="0" borderId="4" xfId="2" applyBorder="1" applyAlignment="1">
      <alignment horizontal="center" vertical="center" wrapText="1"/>
    </xf>
  </cellXfs>
  <cellStyles count="3">
    <cellStyle name="Hyperlink" xfId="2" builtinId="8"/>
    <cellStyle name="Normal" xfId="0" builtinId="0"/>
    <cellStyle name="Normal 2" xfId="1"/>
  </cellStyles>
  <dxfs count="0"/>
  <tableStyles count="0" defaultTableStyle="TableStyleMedium2"/>
  <colors>
    <mruColors>
      <color rgb="FFFEF4E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11</xdr:col>
      <xdr:colOff>0</xdr:colOff>
      <xdr:row>47</xdr:row>
      <xdr:rowOff>0</xdr:rowOff>
    </xdr:to>
    <xdr:pic>
      <xdr:nvPicPr>
        <xdr:cNvPr id="4" name="Picture 3"/>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0"/>
          <a:ext cx="7210426" cy="8953500"/>
        </a:xfrm>
        <a:prstGeom prst="rect">
          <a:avLst/>
        </a:prstGeom>
      </xdr:spPr>
    </xdr:pic>
    <xdr:clientData/>
  </xdr:twoCellAnchor>
  <xdr:twoCellAnchor editAs="oneCell">
    <xdr:from>
      <xdr:col>0</xdr:col>
      <xdr:colOff>0</xdr:colOff>
      <xdr:row>47</xdr:row>
      <xdr:rowOff>47625</xdr:rowOff>
    </xdr:from>
    <xdr:to>
      <xdr:col>10</xdr:col>
      <xdr:colOff>651510</xdr:colOff>
      <xdr:row>93</xdr:row>
      <xdr:rowOff>154305</xdr:rowOff>
    </xdr:to>
    <xdr:pic>
      <xdr:nvPicPr>
        <xdr:cNvPr id="10" name="Picture 9"/>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01125"/>
          <a:ext cx="7223760" cy="8869680"/>
        </a:xfrm>
        <a:prstGeom prst="rect">
          <a:avLst/>
        </a:prstGeom>
      </xdr:spPr>
    </xdr:pic>
    <xdr:clientData/>
  </xdr:twoCellAnchor>
  <xdr:twoCellAnchor editAs="oneCell">
    <xdr:from>
      <xdr:col>11</xdr:col>
      <xdr:colOff>19050</xdr:colOff>
      <xdr:row>0</xdr:row>
      <xdr:rowOff>28575</xdr:rowOff>
    </xdr:from>
    <xdr:to>
      <xdr:col>21</xdr:col>
      <xdr:colOff>624840</xdr:colOff>
      <xdr:row>46</xdr:row>
      <xdr:rowOff>180975</xdr:rowOff>
    </xdr:to>
    <xdr:pic>
      <xdr:nvPicPr>
        <xdr:cNvPr id="12" name="Picture 11"/>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8525" y="28575"/>
          <a:ext cx="7178040" cy="8915400"/>
        </a:xfrm>
        <a:prstGeom prst="rect">
          <a:avLst/>
        </a:prstGeom>
      </xdr:spPr>
    </xdr:pic>
    <xdr:clientData/>
  </xdr:twoCellAnchor>
  <xdr:twoCellAnchor editAs="oneCell">
    <xdr:from>
      <xdr:col>11</xdr:col>
      <xdr:colOff>19050</xdr:colOff>
      <xdr:row>47</xdr:row>
      <xdr:rowOff>19050</xdr:rowOff>
    </xdr:from>
    <xdr:to>
      <xdr:col>21</xdr:col>
      <xdr:colOff>624840</xdr:colOff>
      <xdr:row>93</xdr:row>
      <xdr:rowOff>171450</xdr:rowOff>
    </xdr:to>
    <xdr:pic>
      <xdr:nvPicPr>
        <xdr:cNvPr id="13" name="Picture 12"/>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48525" y="8972550"/>
          <a:ext cx="7178040" cy="8915400"/>
        </a:xfrm>
        <a:prstGeom prst="rect">
          <a:avLst/>
        </a:prstGeom>
      </xdr:spPr>
    </xdr:pic>
    <xdr:clientData/>
  </xdr:twoCellAnchor>
  <xdr:twoCellAnchor editAs="oneCell">
    <xdr:from>
      <xdr:col>22</xdr:col>
      <xdr:colOff>28575</xdr:colOff>
      <xdr:row>0</xdr:row>
      <xdr:rowOff>28575</xdr:rowOff>
    </xdr:from>
    <xdr:to>
      <xdr:col>32</xdr:col>
      <xdr:colOff>634365</xdr:colOff>
      <xdr:row>46</xdr:row>
      <xdr:rowOff>180975</xdr:rowOff>
    </xdr:to>
    <xdr:pic>
      <xdr:nvPicPr>
        <xdr:cNvPr id="15" name="Picture 14"/>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487525" y="28575"/>
          <a:ext cx="7178040" cy="8915400"/>
        </a:xfrm>
        <a:prstGeom prst="rect">
          <a:avLst/>
        </a:prstGeom>
      </xdr:spPr>
    </xdr:pic>
    <xdr:clientData/>
  </xdr:twoCellAnchor>
  <xdr:twoCellAnchor editAs="oneCell">
    <xdr:from>
      <xdr:col>22</xdr:col>
      <xdr:colOff>28575</xdr:colOff>
      <xdr:row>47</xdr:row>
      <xdr:rowOff>28575</xdr:rowOff>
    </xdr:from>
    <xdr:to>
      <xdr:col>32</xdr:col>
      <xdr:colOff>634365</xdr:colOff>
      <xdr:row>93</xdr:row>
      <xdr:rowOff>180975</xdr:rowOff>
    </xdr:to>
    <xdr:pic>
      <xdr:nvPicPr>
        <xdr:cNvPr id="16" name="Picture 15"/>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487525" y="8982075"/>
          <a:ext cx="7178040" cy="8915400"/>
        </a:xfrm>
        <a:prstGeom prst="rect">
          <a:avLst/>
        </a:prstGeom>
      </xdr:spPr>
    </xdr:pic>
    <xdr:clientData/>
  </xdr:twoCellAnchor>
  <xdr:twoCellAnchor editAs="oneCell">
    <xdr:from>
      <xdr:col>33</xdr:col>
      <xdr:colOff>38100</xdr:colOff>
      <xdr:row>0</xdr:row>
      <xdr:rowOff>19050</xdr:rowOff>
    </xdr:from>
    <xdr:to>
      <xdr:col>43</xdr:col>
      <xdr:colOff>643890</xdr:colOff>
      <xdr:row>46</xdr:row>
      <xdr:rowOff>171450</xdr:rowOff>
    </xdr:to>
    <xdr:pic>
      <xdr:nvPicPr>
        <xdr:cNvPr id="17" name="Picture 16"/>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26525" y="19050"/>
          <a:ext cx="7178040" cy="8915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946786</xdr:colOff>
      <xdr:row>42</xdr:row>
      <xdr:rowOff>57151</xdr:rowOff>
    </xdr:from>
    <xdr:to>
      <xdr:col>1</xdr:col>
      <xdr:colOff>4105276</xdr:colOff>
      <xdr:row>62</xdr:row>
      <xdr:rowOff>174430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46786" y="25850851"/>
          <a:ext cx="6770370" cy="3774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FA\Claims\1%20TEMPLATES\RSR%20RELATED%20TEMPLATES\Proj%20Management%20Plan\ProjectExecutionPlan%20Sort_ks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SOW"/>
      <sheetName val="LTCP Criteria"/>
      <sheetName val="Definitions"/>
      <sheetName val="PEP Summary Page"/>
      <sheetName val="Map"/>
      <sheetName val="USTCF Budget Breakdown"/>
      <sheetName val="1.0 Project Management"/>
      <sheetName val="2.0 Site Assessment"/>
      <sheetName val="3.0 GW Monitoring"/>
      <sheetName val="4.0 IRA"/>
      <sheetName val="5.0 Remedy Selection"/>
      <sheetName val="6.0 Remediation"/>
      <sheetName val="7.0 O&amp;M"/>
      <sheetName val="8.0 Site Closure"/>
      <sheetName val="Sheet1"/>
    </sheetNames>
    <sheetDataSet>
      <sheetData sheetId="0"/>
      <sheetData sheetId="1"/>
      <sheetData sheetId="2">
        <row r="2">
          <cell r="A2" t="str">
            <v>(Select from Pull-Down Menu)</v>
          </cell>
          <cell r="B2" t="str">
            <v>(Select from Pull-Down Menu)</v>
          </cell>
          <cell r="C2" t="str">
            <v>(Select from Pull-Down Menu)</v>
          </cell>
          <cell r="D2" t="str">
            <v>(Select from Pull-Down Menu)</v>
          </cell>
          <cell r="F2" t="str">
            <v>(Select from Pull-Down)</v>
          </cell>
          <cell r="G2" t="str">
            <v>(Select from Pull-Down)</v>
          </cell>
          <cell r="H2" t="str">
            <v>(Select from Pull-Down)</v>
          </cell>
        </row>
        <row r="3">
          <cell r="A3" t="str">
            <v>BCR - Budget Change Request</v>
          </cell>
          <cell r="B3" t="str">
            <v xml:space="preserve">General Criteria a. </v>
          </cell>
          <cell r="C3" t="str">
            <v>SA - Site Assessment Workplan Preparation</v>
          </cell>
          <cell r="D3" t="str">
            <v>1.0 - Project Management</v>
          </cell>
          <cell r="F3" t="str">
            <v>SWI - Soil and Groundwater Investigation</v>
          </cell>
          <cell r="G3" t="str">
            <v>SWI - Soil and Groundwater Investigation</v>
          </cell>
          <cell r="H3">
            <v>42552</v>
          </cell>
        </row>
        <row r="4">
          <cell r="A4" t="str">
            <v>CP - Comingled Plume</v>
          </cell>
          <cell r="B4" t="str">
            <v xml:space="preserve">General Criteria b. </v>
          </cell>
          <cell r="C4" t="str">
            <v>SA - Soil/Groundwater Sampling</v>
          </cell>
          <cell r="D4" t="str">
            <v>2.0 - Site Assessment</v>
          </cell>
          <cell r="F4" t="str">
            <v>RS/IRA - Remedial Selection/Interim Remedial Activities</v>
          </cell>
          <cell r="G4" t="str">
            <v>RS/IRA - Remedial Selection/Interim Remedial Activities</v>
          </cell>
          <cell r="H4">
            <v>42917</v>
          </cell>
        </row>
        <row r="5">
          <cell r="A5" t="str">
            <v>EAR - Emergency, Abandoned and Recalcitrant</v>
          </cell>
          <cell r="B5" t="str">
            <v xml:space="preserve">General Criteria c. </v>
          </cell>
          <cell r="C5" t="str">
            <v>SA - Hydropunch Soil/Grab Groundwater Sampling</v>
          </cell>
          <cell r="D5" t="str">
            <v>3.0 - Groundwater Monitoring</v>
          </cell>
          <cell r="F5" t="str">
            <v>CAP/REM - Corrective Action Plan/Remediation</v>
          </cell>
          <cell r="G5" t="str">
            <v>CAP/REM - Corrective Action Plan/Remediation</v>
          </cell>
          <cell r="H5">
            <v>43282</v>
          </cell>
        </row>
        <row r="6">
          <cell r="A6" t="str">
            <v>ECAP - Expedited Claim Account Program</v>
          </cell>
          <cell r="B6" t="str">
            <v xml:space="preserve">General Criteria d. </v>
          </cell>
          <cell r="C6" t="str">
            <v>SA - Soil Boring/Monitoring Well Installation</v>
          </cell>
          <cell r="D6" t="str">
            <v>4.0 - Remedy Selection</v>
          </cell>
          <cell r="F6" t="str">
            <v>VM - Verification Monitoring</v>
          </cell>
          <cell r="G6" t="str">
            <v>VM - Verification Monitoring</v>
          </cell>
          <cell r="H6">
            <v>43647</v>
          </cell>
        </row>
        <row r="7">
          <cell r="A7" t="str">
            <v>GRANT</v>
          </cell>
          <cell r="B7" t="str">
            <v xml:space="preserve">General Criteria e. </v>
          </cell>
          <cell r="C7" t="str">
            <v>SA - Trench/Test Pit Excavation</v>
          </cell>
          <cell r="D7" t="str">
            <v>5.0 - Interim Remedial Action</v>
          </cell>
          <cell r="F7" t="str">
            <v>SC - Site Closure</v>
          </cell>
          <cell r="G7" t="str">
            <v>SC - Site Closure</v>
          </cell>
          <cell r="H7">
            <v>44013</v>
          </cell>
        </row>
        <row r="8">
          <cell r="A8" t="str">
            <v>OSCF - Orphan Site Cleanup Fund</v>
          </cell>
          <cell r="B8" t="str">
            <v xml:space="preserve">General Criteria f. </v>
          </cell>
          <cell r="C8" t="str">
            <v>SA - Vapor Test</v>
          </cell>
          <cell r="D8" t="str">
            <v>6.0 - Remedial Implementation</v>
          </cell>
          <cell r="H8">
            <v>44378</v>
          </cell>
        </row>
        <row r="9">
          <cell r="A9" t="str">
            <v>RR - Reimbursement Request</v>
          </cell>
          <cell r="B9" t="str">
            <v>General Criteria g.</v>
          </cell>
          <cell r="C9" t="str">
            <v>SA - Soil Gas Survey</v>
          </cell>
          <cell r="D9" t="str">
            <v>7.0 - Remedial System O &amp; M</v>
          </cell>
        </row>
        <row r="10">
          <cell r="A10" t="str">
            <v>RSR - Review Summary Report</v>
          </cell>
          <cell r="B10" t="str">
            <v xml:space="preserve">General Criteria h. </v>
          </cell>
          <cell r="C10" t="str">
            <v>SA - Site Assessment Waste Disposal</v>
          </cell>
          <cell r="D10" t="str">
            <v>8.0 - Post Remediation/Closure</v>
          </cell>
        </row>
        <row r="11">
          <cell r="A11" t="str">
            <v>SCAP - Site Cleanup Subaccount Program</v>
          </cell>
          <cell r="B11" t="str">
            <v xml:space="preserve">GWMSC (1) a   </v>
          </cell>
          <cell r="C11" t="str">
            <v>SA - Site Assessment Report</v>
          </cell>
        </row>
        <row r="12">
          <cell r="B12" t="str">
            <v xml:space="preserve">GWMSC (1) b   </v>
          </cell>
          <cell r="C12" t="str">
            <v>GW - Groundwater Sampling Workplan</v>
          </cell>
        </row>
        <row r="13">
          <cell r="B13" t="str">
            <v xml:space="preserve">GWMSC (1) c   </v>
          </cell>
          <cell r="C13" t="str">
            <v>GW - Groundwater Sampling</v>
          </cell>
        </row>
        <row r="14">
          <cell r="B14" t="str">
            <v xml:space="preserve">GWMSC (2) a   </v>
          </cell>
          <cell r="C14" t="str">
            <v>GW - Groundwater Waste Disposal</v>
          </cell>
        </row>
        <row r="15">
          <cell r="B15" t="str">
            <v xml:space="preserve">GWMSC (2) b   </v>
          </cell>
          <cell r="C15" t="str">
            <v>GW - Groundwater Monitoring Report</v>
          </cell>
        </row>
        <row r="16">
          <cell r="B16" t="str">
            <v xml:space="preserve">GWMSC (2) c   </v>
          </cell>
          <cell r="C16" t="str">
            <v>IR - Interim Remedial Action Workplan Preparation</v>
          </cell>
        </row>
        <row r="17">
          <cell r="B17" t="str">
            <v xml:space="preserve">GWMSC (2) d   </v>
          </cell>
          <cell r="C17" t="str">
            <v>IR - Excavation/Over-excavation</v>
          </cell>
        </row>
        <row r="18">
          <cell r="B18" t="str">
            <v xml:space="preserve">GWMSC (3) a   </v>
          </cell>
          <cell r="C18" t="str">
            <v>IR - Free Product Removal</v>
          </cell>
        </row>
        <row r="19">
          <cell r="B19" t="str">
            <v xml:space="preserve">GWMSC (3) b   </v>
          </cell>
          <cell r="C19" t="str">
            <v>IR - Extraction (SVE, GWPT, DPE)</v>
          </cell>
        </row>
        <row r="20">
          <cell r="B20" t="str">
            <v xml:space="preserve">GWMSC (3) c   </v>
          </cell>
          <cell r="C20" t="str">
            <v>IR - Bio-Treatment</v>
          </cell>
        </row>
        <row r="21">
          <cell r="B21" t="str">
            <v xml:space="preserve">GWMSC (3) d   </v>
          </cell>
          <cell r="C21" t="str">
            <v>IR - Interim Remediation Waste Disposal</v>
          </cell>
        </row>
        <row r="22">
          <cell r="B22" t="str">
            <v xml:space="preserve">GWMSC (3) e   </v>
          </cell>
          <cell r="C22" t="str">
            <v>IR - Interim Remedial Action Report</v>
          </cell>
        </row>
        <row r="23">
          <cell r="B23" t="str">
            <v xml:space="preserve">GWMSC (4) a   </v>
          </cell>
          <cell r="C23" t="str">
            <v>RS - Corrective Action Plan Workplan Preparation</v>
          </cell>
        </row>
        <row r="24">
          <cell r="B24" t="str">
            <v xml:space="preserve">GWMSC (4) b   </v>
          </cell>
          <cell r="C24" t="str">
            <v>RS - Bench/Pilot Testing</v>
          </cell>
        </row>
        <row r="25">
          <cell r="B25" t="str">
            <v xml:space="preserve">GWMSC (4) c   </v>
          </cell>
          <cell r="C25" t="str">
            <v>RS - Remediation System Specification/Design</v>
          </cell>
        </row>
        <row r="26">
          <cell r="B26" t="str">
            <v xml:space="preserve">GWMSC (4) d   </v>
          </cell>
          <cell r="C26" t="str">
            <v>RS - Corrective Action Plan Report</v>
          </cell>
        </row>
        <row r="27">
          <cell r="B27" t="str">
            <v xml:space="preserve">VI to IA MSC a, Scenario 1   </v>
          </cell>
          <cell r="C27" t="str">
            <v>RI - Remediation Implementation Workplan Preparation</v>
          </cell>
        </row>
        <row r="28">
          <cell r="B28" t="str">
            <v xml:space="preserve">VI to IA MSC a, Scenario 2   </v>
          </cell>
          <cell r="C28" t="str">
            <v>RI - Remediation System Design</v>
          </cell>
        </row>
        <row r="29">
          <cell r="B29" t="str">
            <v xml:space="preserve">VI to IA MSC a, Scenario 3A   </v>
          </cell>
          <cell r="C29" t="str">
            <v>RI - Remediation System Construction Activities</v>
          </cell>
        </row>
        <row r="30">
          <cell r="B30" t="str">
            <v xml:space="preserve">VI to IA MSC a, Scenario 3B   </v>
          </cell>
          <cell r="C30" t="str">
            <v>RI - Remediation System Installation</v>
          </cell>
        </row>
        <row r="31">
          <cell r="B31" t="str">
            <v xml:space="preserve">VI to IA MSC a, Scenario 3C   </v>
          </cell>
          <cell r="C31" t="str">
            <v>RI - Remediation System Installation Report</v>
          </cell>
        </row>
        <row r="32">
          <cell r="B32" t="str">
            <v xml:space="preserve">VI to IA MSC a, Scenario 4, Bio   </v>
          </cell>
          <cell r="C32" t="str">
            <v>RI - System Performance Monitoring</v>
          </cell>
        </row>
        <row r="33">
          <cell r="B33" t="str">
            <v xml:space="preserve">VI to IA MSC a, Scenario 4, No Bio   </v>
          </cell>
          <cell r="C33" t="str">
            <v>RI - Remediaion System O&amp;M Waste Disposal</v>
          </cell>
        </row>
        <row r="34">
          <cell r="B34" t="str">
            <v>DC OAE MSC a</v>
          </cell>
          <cell r="C34" t="str">
            <v>RI - System Performance Reporting</v>
          </cell>
        </row>
        <row r="35">
          <cell r="B35" t="str">
            <v>DC OAE MSC b</v>
          </cell>
          <cell r="C35" t="str">
            <v>SC - Post Remediation Verification Sampling</v>
          </cell>
        </row>
        <row r="36">
          <cell r="B36" t="str">
            <v>DC OAE MSC c</v>
          </cell>
          <cell r="C36" t="str">
            <v>SC - Data Evaluation/Risk Assessment</v>
          </cell>
        </row>
        <row r="37">
          <cell r="C37" t="str">
            <v>SC - Vapor Intrution Study</v>
          </cell>
        </row>
        <row r="38">
          <cell r="C38" t="str">
            <v>SC - Well Abandonment &amp; Site Restoration</v>
          </cell>
        </row>
        <row r="39">
          <cell r="C39" t="str">
            <v>SC - Site Closure Reporting</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waterboards.ca.gov/board_decisions/adopted_orders/resolutions/2012/rs2012_0016atta.pdf" TargetMode="External"/><Relationship Id="rId1" Type="http://schemas.openxmlformats.org/officeDocument/2006/relationships/printerSettings" Target="../printerSettings/printerSettings26.bin"/><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showWhiteSpace="0" view="pageLayout" topLeftCell="A4" zoomScaleNormal="120" zoomScaleSheetLayoutView="55" workbookViewId="0">
      <selection activeCell="F73" sqref="F73"/>
    </sheetView>
  </sheetViews>
  <sheetFormatPr defaultColWidth="9.140625" defaultRowHeight="15" x14ac:dyDescent="0.25"/>
  <cols>
    <col min="1" max="16384" width="9.140625" style="126"/>
  </cols>
  <sheetData/>
  <sheetProtection algorithmName="SHA-512" hashValue="B2CQuoqfOzamIq+GnsBIVq25h+OVzWdYFjiBRlk+2dxQO1Gquq5sscEn7EeT1/rV5jpgWpci85BKOaKMAJP5hA==" saltValue="fPSJiaB10xtctwHRLOgMDA==" spinCount="100000" sheet="1" selectLockedCells="1" selectUnlockedCells="1"/>
  <customSheetViews>
    <customSheetView guid="{1F7E7BA4-91DB-4053-B4E8-EC9AC95BBC05}" scale="130" showPageBreaks="1" view="pageBreakPreview">
      <selection activeCell="AA79" sqref="AA79"/>
      <pageMargins left="0.25" right="0.25" top="0.75" bottom="0.75" header="0.3" footer="0.3"/>
      <pageSetup orientation="portrait" verticalDpi="90" r:id="rId1"/>
    </customSheetView>
  </customSheetViews>
  <pageMargins left="0.25" right="0.25" top="0.75901960784313727" bottom="0.75" header="0.3" footer="0.3"/>
  <pageSetup orientation="portrait" verticalDpi="9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46"/>
  <sheetViews>
    <sheetView zoomScaleNormal="100" workbookViewId="0"/>
  </sheetViews>
  <sheetFormatPr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7" max="37" width="32.28515625" customWidth="1"/>
    <col min="38" max="38" width="17.85546875" customWidth="1"/>
    <col min="39" max="39" width="18.28515625" customWidth="1"/>
    <col min="40" max="40" width="10.85546875" customWidth="1"/>
    <col min="42" max="42" width="32.28515625" customWidth="1"/>
    <col min="43" max="43" width="17.85546875" customWidth="1"/>
    <col min="44" max="44" width="18.28515625" customWidth="1"/>
    <col min="45" max="45" width="10.85546875" customWidth="1"/>
    <col min="47" max="47" width="32.28515625" customWidth="1"/>
    <col min="48" max="48" width="17.85546875" customWidth="1"/>
    <col min="49" max="49" width="18.28515625" customWidth="1"/>
    <col min="50" max="50" width="10.85546875" customWidth="1"/>
  </cols>
  <sheetData>
    <row r="1" spans="1:35" s="329" customFormat="1" ht="21" x14ac:dyDescent="0.35">
      <c r="A1" s="329" t="s">
        <v>207</v>
      </c>
      <c r="G1" s="329" t="s">
        <v>208</v>
      </c>
      <c r="M1" s="329" t="s">
        <v>209</v>
      </c>
      <c r="S1" s="329" t="s">
        <v>210</v>
      </c>
      <c r="Y1" s="329" t="s">
        <v>211</v>
      </c>
      <c r="AE1" s="329" t="s">
        <v>212</v>
      </c>
    </row>
    <row r="2" spans="1:35" ht="15.75" thickBot="1" x14ac:dyDescent="0.3">
      <c r="G2" s="336"/>
      <c r="H2" s="336"/>
      <c r="I2" s="336"/>
      <c r="J2" s="336"/>
      <c r="K2" s="336"/>
      <c r="L2" s="336"/>
      <c r="M2" s="336"/>
      <c r="R2" s="336"/>
    </row>
    <row r="3" spans="1:35" ht="19.5" customHeight="1" x14ac:dyDescent="0.25">
      <c r="A3" s="34" t="s">
        <v>109</v>
      </c>
      <c r="B3" s="194"/>
      <c r="C3" s="194"/>
      <c r="D3" s="194"/>
      <c r="E3" s="195"/>
      <c r="F3" s="196"/>
      <c r="G3" s="322" t="s">
        <v>109</v>
      </c>
      <c r="H3" s="334"/>
      <c r="I3" s="334"/>
      <c r="J3" s="334"/>
      <c r="K3" s="335"/>
      <c r="L3" s="336"/>
      <c r="M3" s="322" t="s">
        <v>109</v>
      </c>
      <c r="N3" s="334"/>
      <c r="O3" s="334"/>
      <c r="P3" s="334"/>
      <c r="Q3" s="335"/>
      <c r="R3" s="336"/>
      <c r="S3" s="322" t="s">
        <v>109</v>
      </c>
      <c r="T3" s="334"/>
      <c r="U3" s="334"/>
      <c r="V3" s="334"/>
      <c r="W3" s="335"/>
      <c r="Y3" s="322" t="s">
        <v>109</v>
      </c>
      <c r="Z3" s="334"/>
      <c r="AA3" s="334"/>
      <c r="AB3" s="334"/>
      <c r="AC3" s="335"/>
      <c r="AE3" s="322" t="s">
        <v>109</v>
      </c>
      <c r="AF3" s="334"/>
      <c r="AG3" s="334"/>
      <c r="AH3" s="334"/>
      <c r="AI3" s="335"/>
    </row>
    <row r="4" spans="1:35" ht="22.5" customHeight="1" x14ac:dyDescent="0.25">
      <c r="A4" s="197" t="s">
        <v>122</v>
      </c>
      <c r="B4" s="198" t="s">
        <v>576</v>
      </c>
      <c r="C4" s="198" t="s">
        <v>137</v>
      </c>
      <c r="D4" s="198" t="s">
        <v>188</v>
      </c>
      <c r="E4" s="199" t="s">
        <v>124</v>
      </c>
      <c r="F4" s="196"/>
      <c r="G4" s="337" t="s">
        <v>122</v>
      </c>
      <c r="H4" s="338" t="s">
        <v>576</v>
      </c>
      <c r="I4" s="338" t="s">
        <v>137</v>
      </c>
      <c r="J4" s="338" t="s">
        <v>188</v>
      </c>
      <c r="K4" s="339" t="s">
        <v>124</v>
      </c>
      <c r="L4" s="336"/>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5" x14ac:dyDescent="0.25">
      <c r="A5" s="200" t="s">
        <v>125</v>
      </c>
      <c r="B5" s="201"/>
      <c r="C5" s="201" t="s">
        <v>543</v>
      </c>
      <c r="D5" s="202">
        <v>165</v>
      </c>
      <c r="E5" s="203">
        <f>B5*D5</f>
        <v>0</v>
      </c>
      <c r="F5" s="196"/>
      <c r="G5" s="340" t="s">
        <v>125</v>
      </c>
      <c r="H5" s="341"/>
      <c r="I5" s="341" t="s">
        <v>543</v>
      </c>
      <c r="J5" s="342">
        <v>165</v>
      </c>
      <c r="K5" s="343">
        <f>H5*J5</f>
        <v>0</v>
      </c>
      <c r="L5" s="336"/>
      <c r="M5" s="340" t="s">
        <v>125</v>
      </c>
      <c r="N5" s="341"/>
      <c r="O5" s="341" t="s">
        <v>543</v>
      </c>
      <c r="P5" s="342">
        <v>165</v>
      </c>
      <c r="Q5" s="343">
        <f>N5*P5</f>
        <v>0</v>
      </c>
      <c r="R5" s="336"/>
      <c r="S5" s="340" t="s">
        <v>125</v>
      </c>
      <c r="T5" s="341"/>
      <c r="U5" s="341" t="s">
        <v>543</v>
      </c>
      <c r="V5" s="342">
        <v>165</v>
      </c>
      <c r="W5" s="343">
        <f>T5*V5</f>
        <v>0</v>
      </c>
      <c r="Y5" s="340" t="s">
        <v>125</v>
      </c>
      <c r="Z5" s="341"/>
      <c r="AA5" s="341" t="s">
        <v>543</v>
      </c>
      <c r="AB5" s="342">
        <v>165</v>
      </c>
      <c r="AC5" s="343">
        <f>Z5*AB5</f>
        <v>0</v>
      </c>
      <c r="AE5" s="340" t="s">
        <v>125</v>
      </c>
      <c r="AF5" s="341"/>
      <c r="AG5" s="341" t="s">
        <v>543</v>
      </c>
      <c r="AH5" s="342">
        <v>165</v>
      </c>
      <c r="AI5" s="343">
        <f>AF5*AH5</f>
        <v>0</v>
      </c>
    </row>
    <row r="6" spans="1:35" x14ac:dyDescent="0.25">
      <c r="A6" s="200" t="s">
        <v>126</v>
      </c>
      <c r="B6" s="201"/>
      <c r="C6" s="201" t="s">
        <v>543</v>
      </c>
      <c r="D6" s="202">
        <v>139</v>
      </c>
      <c r="E6" s="203">
        <f t="shared" ref="E6:E13" si="0">B6*D6</f>
        <v>0</v>
      </c>
      <c r="F6" s="196"/>
      <c r="G6" s="340" t="s">
        <v>126</v>
      </c>
      <c r="H6" s="341"/>
      <c r="I6" s="341" t="s">
        <v>543</v>
      </c>
      <c r="J6" s="342">
        <v>139</v>
      </c>
      <c r="K6" s="343">
        <f t="shared" ref="K6:K13" si="1">H6*J6</f>
        <v>0</v>
      </c>
      <c r="L6" s="336"/>
      <c r="M6" s="340" t="s">
        <v>126</v>
      </c>
      <c r="N6" s="341"/>
      <c r="O6" s="341" t="s">
        <v>543</v>
      </c>
      <c r="P6" s="342">
        <v>139</v>
      </c>
      <c r="Q6" s="343">
        <f t="shared" ref="Q6:Q13" si="2">N6*P6</f>
        <v>0</v>
      </c>
      <c r="R6" s="336"/>
      <c r="S6" s="340" t="s">
        <v>126</v>
      </c>
      <c r="T6" s="341"/>
      <c r="U6" s="341" t="s">
        <v>543</v>
      </c>
      <c r="V6" s="342">
        <v>139</v>
      </c>
      <c r="W6" s="343">
        <f t="shared" ref="W6:W13" si="3">T6*V6</f>
        <v>0</v>
      </c>
      <c r="Y6" s="340" t="s">
        <v>126</v>
      </c>
      <c r="Z6" s="341"/>
      <c r="AA6" s="341" t="s">
        <v>543</v>
      </c>
      <c r="AB6" s="342">
        <v>139</v>
      </c>
      <c r="AC6" s="343">
        <f t="shared" ref="AC6:AC13" si="4">Z6*AB6</f>
        <v>0</v>
      </c>
      <c r="AE6" s="340" t="s">
        <v>126</v>
      </c>
      <c r="AF6" s="341"/>
      <c r="AG6" s="341" t="s">
        <v>543</v>
      </c>
      <c r="AH6" s="342">
        <v>139</v>
      </c>
      <c r="AI6" s="343">
        <f t="shared" ref="AI6:AI13" si="5">AF6*AH6</f>
        <v>0</v>
      </c>
    </row>
    <row r="7" spans="1:35" x14ac:dyDescent="0.25">
      <c r="A7" s="200" t="s">
        <v>127</v>
      </c>
      <c r="B7" s="201"/>
      <c r="C7" s="201" t="s">
        <v>543</v>
      </c>
      <c r="D7" s="202">
        <v>139</v>
      </c>
      <c r="E7" s="203">
        <f t="shared" si="0"/>
        <v>0</v>
      </c>
      <c r="F7" s="196"/>
      <c r="G7" s="340" t="s">
        <v>127</v>
      </c>
      <c r="H7" s="341"/>
      <c r="I7" s="341" t="s">
        <v>543</v>
      </c>
      <c r="J7" s="342">
        <v>139</v>
      </c>
      <c r="K7" s="343">
        <f t="shared" si="1"/>
        <v>0</v>
      </c>
      <c r="L7" s="336"/>
      <c r="M7" s="340" t="s">
        <v>127</v>
      </c>
      <c r="N7" s="341"/>
      <c r="O7" s="341" t="s">
        <v>543</v>
      </c>
      <c r="P7" s="342">
        <v>139</v>
      </c>
      <c r="Q7" s="343">
        <f t="shared" si="2"/>
        <v>0</v>
      </c>
      <c r="R7" s="336"/>
      <c r="S7" s="340" t="s">
        <v>127</v>
      </c>
      <c r="T7" s="341"/>
      <c r="U7" s="341" t="s">
        <v>543</v>
      </c>
      <c r="V7" s="342">
        <v>139</v>
      </c>
      <c r="W7" s="343">
        <f t="shared" si="3"/>
        <v>0</v>
      </c>
      <c r="Y7" s="340" t="s">
        <v>127</v>
      </c>
      <c r="Z7" s="341"/>
      <c r="AA7" s="341" t="s">
        <v>543</v>
      </c>
      <c r="AB7" s="342">
        <v>139</v>
      </c>
      <c r="AC7" s="343">
        <f t="shared" si="4"/>
        <v>0</v>
      </c>
      <c r="AE7" s="340" t="s">
        <v>127</v>
      </c>
      <c r="AF7" s="341"/>
      <c r="AG7" s="341" t="s">
        <v>543</v>
      </c>
      <c r="AH7" s="342">
        <v>139</v>
      </c>
      <c r="AI7" s="343">
        <f t="shared" si="5"/>
        <v>0</v>
      </c>
    </row>
    <row r="8" spans="1:35" x14ac:dyDescent="0.25">
      <c r="A8" s="200" t="s">
        <v>129</v>
      </c>
      <c r="B8" s="201"/>
      <c r="C8" s="201" t="s">
        <v>543</v>
      </c>
      <c r="D8" s="202">
        <v>119</v>
      </c>
      <c r="E8" s="203">
        <f t="shared" si="0"/>
        <v>0</v>
      </c>
      <c r="F8" s="196"/>
      <c r="G8" s="340" t="s">
        <v>129</v>
      </c>
      <c r="H8" s="341"/>
      <c r="I8" s="341" t="s">
        <v>543</v>
      </c>
      <c r="J8" s="342">
        <v>119</v>
      </c>
      <c r="K8" s="343">
        <f t="shared" si="1"/>
        <v>0</v>
      </c>
      <c r="L8" s="336"/>
      <c r="M8" s="340" t="s">
        <v>129</v>
      </c>
      <c r="N8" s="341"/>
      <c r="O8" s="341" t="s">
        <v>543</v>
      </c>
      <c r="P8" s="342">
        <v>119</v>
      </c>
      <c r="Q8" s="343">
        <f t="shared" si="2"/>
        <v>0</v>
      </c>
      <c r="R8" s="336"/>
      <c r="S8" s="340" t="s">
        <v>129</v>
      </c>
      <c r="T8" s="341"/>
      <c r="U8" s="341" t="s">
        <v>543</v>
      </c>
      <c r="V8" s="342">
        <v>119</v>
      </c>
      <c r="W8" s="343">
        <f t="shared" si="3"/>
        <v>0</v>
      </c>
      <c r="Y8" s="340" t="s">
        <v>129</v>
      </c>
      <c r="Z8" s="341"/>
      <c r="AA8" s="341" t="s">
        <v>543</v>
      </c>
      <c r="AB8" s="342">
        <v>119</v>
      </c>
      <c r="AC8" s="343">
        <f t="shared" si="4"/>
        <v>0</v>
      </c>
      <c r="AE8" s="340" t="s">
        <v>129</v>
      </c>
      <c r="AF8" s="341"/>
      <c r="AG8" s="341" t="s">
        <v>543</v>
      </c>
      <c r="AH8" s="342">
        <v>119</v>
      </c>
      <c r="AI8" s="343">
        <f t="shared" si="5"/>
        <v>0</v>
      </c>
    </row>
    <row r="9" spans="1:35" x14ac:dyDescent="0.25">
      <c r="A9" s="200" t="s">
        <v>130</v>
      </c>
      <c r="B9" s="201"/>
      <c r="C9" s="201" t="s">
        <v>543</v>
      </c>
      <c r="D9" s="202">
        <v>99</v>
      </c>
      <c r="E9" s="203">
        <f t="shared" si="0"/>
        <v>0</v>
      </c>
      <c r="F9" s="196"/>
      <c r="G9" s="340" t="s">
        <v>130</v>
      </c>
      <c r="H9" s="341"/>
      <c r="I9" s="341" t="s">
        <v>543</v>
      </c>
      <c r="J9" s="342">
        <v>99</v>
      </c>
      <c r="K9" s="343">
        <f t="shared" si="1"/>
        <v>0</v>
      </c>
      <c r="L9" s="336"/>
      <c r="M9" s="340" t="s">
        <v>130</v>
      </c>
      <c r="N9" s="341"/>
      <c r="O9" s="341" t="s">
        <v>543</v>
      </c>
      <c r="P9" s="342">
        <v>99</v>
      </c>
      <c r="Q9" s="343">
        <f t="shared" si="2"/>
        <v>0</v>
      </c>
      <c r="R9" s="336"/>
      <c r="S9" s="340" t="s">
        <v>130</v>
      </c>
      <c r="T9" s="341"/>
      <c r="U9" s="341" t="s">
        <v>543</v>
      </c>
      <c r="V9" s="342">
        <v>99</v>
      </c>
      <c r="W9" s="343">
        <f t="shared" si="3"/>
        <v>0</v>
      </c>
      <c r="Y9" s="340" t="s">
        <v>130</v>
      </c>
      <c r="Z9" s="341"/>
      <c r="AA9" s="341" t="s">
        <v>543</v>
      </c>
      <c r="AB9" s="342">
        <v>99</v>
      </c>
      <c r="AC9" s="343">
        <f t="shared" si="4"/>
        <v>0</v>
      </c>
      <c r="AE9" s="340" t="s">
        <v>130</v>
      </c>
      <c r="AF9" s="341"/>
      <c r="AG9" s="341" t="s">
        <v>543</v>
      </c>
      <c r="AH9" s="342">
        <v>99</v>
      </c>
      <c r="AI9" s="343">
        <f t="shared" si="5"/>
        <v>0</v>
      </c>
    </row>
    <row r="10" spans="1:35" x14ac:dyDescent="0.25">
      <c r="A10" s="200" t="s">
        <v>131</v>
      </c>
      <c r="B10" s="201"/>
      <c r="C10" s="201" t="s">
        <v>543</v>
      </c>
      <c r="D10" s="202">
        <v>92</v>
      </c>
      <c r="E10" s="203">
        <f t="shared" si="0"/>
        <v>0</v>
      </c>
      <c r="F10" s="196"/>
      <c r="G10" s="340" t="s">
        <v>131</v>
      </c>
      <c r="H10" s="341"/>
      <c r="I10" s="341" t="s">
        <v>543</v>
      </c>
      <c r="J10" s="342">
        <v>92</v>
      </c>
      <c r="K10" s="343">
        <f t="shared" si="1"/>
        <v>0</v>
      </c>
      <c r="L10" s="336"/>
      <c r="M10" s="340" t="s">
        <v>131</v>
      </c>
      <c r="N10" s="341"/>
      <c r="O10" s="341" t="s">
        <v>543</v>
      </c>
      <c r="P10" s="342">
        <v>92</v>
      </c>
      <c r="Q10" s="343">
        <f t="shared" si="2"/>
        <v>0</v>
      </c>
      <c r="R10" s="336"/>
      <c r="S10" s="340" t="s">
        <v>131</v>
      </c>
      <c r="T10" s="341"/>
      <c r="U10" s="341" t="s">
        <v>543</v>
      </c>
      <c r="V10" s="342">
        <v>92</v>
      </c>
      <c r="W10" s="343">
        <f t="shared" si="3"/>
        <v>0</v>
      </c>
      <c r="Y10" s="340" t="s">
        <v>131</v>
      </c>
      <c r="Z10" s="341"/>
      <c r="AA10" s="341" t="s">
        <v>543</v>
      </c>
      <c r="AB10" s="342">
        <v>92</v>
      </c>
      <c r="AC10" s="343">
        <f t="shared" si="4"/>
        <v>0</v>
      </c>
      <c r="AE10" s="340" t="s">
        <v>131</v>
      </c>
      <c r="AF10" s="341"/>
      <c r="AG10" s="341" t="s">
        <v>543</v>
      </c>
      <c r="AH10" s="342">
        <v>92</v>
      </c>
      <c r="AI10" s="343">
        <f t="shared" si="5"/>
        <v>0</v>
      </c>
    </row>
    <row r="11" spans="1:35" x14ac:dyDescent="0.25">
      <c r="A11" s="200" t="s">
        <v>132</v>
      </c>
      <c r="B11" s="201"/>
      <c r="C11" s="201" t="s">
        <v>543</v>
      </c>
      <c r="D11" s="202">
        <v>79</v>
      </c>
      <c r="E11" s="203">
        <f t="shared" si="0"/>
        <v>0</v>
      </c>
      <c r="F11" s="196"/>
      <c r="G11" s="340" t="s">
        <v>132</v>
      </c>
      <c r="H11" s="341"/>
      <c r="I11" s="341" t="s">
        <v>543</v>
      </c>
      <c r="J11" s="342">
        <v>79</v>
      </c>
      <c r="K11" s="343">
        <f t="shared" si="1"/>
        <v>0</v>
      </c>
      <c r="L11" s="336"/>
      <c r="M11" s="340" t="s">
        <v>132</v>
      </c>
      <c r="N11" s="341"/>
      <c r="O11" s="341" t="s">
        <v>543</v>
      </c>
      <c r="P11" s="342">
        <v>79</v>
      </c>
      <c r="Q11" s="343">
        <f t="shared" si="2"/>
        <v>0</v>
      </c>
      <c r="R11" s="336"/>
      <c r="S11" s="340" t="s">
        <v>132</v>
      </c>
      <c r="T11" s="341"/>
      <c r="U11" s="341" t="s">
        <v>543</v>
      </c>
      <c r="V11" s="342">
        <v>79</v>
      </c>
      <c r="W11" s="343">
        <f t="shared" si="3"/>
        <v>0</v>
      </c>
      <c r="Y11" s="340" t="s">
        <v>132</v>
      </c>
      <c r="Z11" s="341"/>
      <c r="AA11" s="341" t="s">
        <v>543</v>
      </c>
      <c r="AB11" s="342">
        <v>79</v>
      </c>
      <c r="AC11" s="343">
        <f t="shared" si="4"/>
        <v>0</v>
      </c>
      <c r="AE11" s="340" t="s">
        <v>132</v>
      </c>
      <c r="AF11" s="341"/>
      <c r="AG11" s="341" t="s">
        <v>543</v>
      </c>
      <c r="AH11" s="342">
        <v>79</v>
      </c>
      <c r="AI11" s="343">
        <f t="shared" si="5"/>
        <v>0</v>
      </c>
    </row>
    <row r="12" spans="1:35" ht="15" customHeight="1" x14ac:dyDescent="0.25">
      <c r="A12" s="200" t="s">
        <v>133</v>
      </c>
      <c r="B12" s="201"/>
      <c r="C12" s="201" t="s">
        <v>543</v>
      </c>
      <c r="D12" s="202">
        <v>73</v>
      </c>
      <c r="E12" s="203">
        <f t="shared" si="0"/>
        <v>0</v>
      </c>
      <c r="F12" s="196"/>
      <c r="G12" s="340" t="s">
        <v>133</v>
      </c>
      <c r="H12" s="341"/>
      <c r="I12" s="341" t="s">
        <v>543</v>
      </c>
      <c r="J12" s="342">
        <v>73</v>
      </c>
      <c r="K12" s="343">
        <f t="shared" si="1"/>
        <v>0</v>
      </c>
      <c r="L12" s="336"/>
      <c r="M12" s="340" t="s">
        <v>133</v>
      </c>
      <c r="N12" s="341"/>
      <c r="O12" s="341" t="s">
        <v>543</v>
      </c>
      <c r="P12" s="342">
        <v>73</v>
      </c>
      <c r="Q12" s="343">
        <f t="shared" si="2"/>
        <v>0</v>
      </c>
      <c r="R12" s="336"/>
      <c r="S12" s="340" t="s">
        <v>133</v>
      </c>
      <c r="T12" s="341"/>
      <c r="U12" s="341" t="s">
        <v>543</v>
      </c>
      <c r="V12" s="342">
        <v>73</v>
      </c>
      <c r="W12" s="343">
        <f t="shared" si="3"/>
        <v>0</v>
      </c>
      <c r="Y12" s="340" t="s">
        <v>133</v>
      </c>
      <c r="Z12" s="341"/>
      <c r="AA12" s="341" t="s">
        <v>543</v>
      </c>
      <c r="AB12" s="342">
        <v>73</v>
      </c>
      <c r="AC12" s="343">
        <f t="shared" si="4"/>
        <v>0</v>
      </c>
      <c r="AE12" s="340" t="s">
        <v>133</v>
      </c>
      <c r="AF12" s="341"/>
      <c r="AG12" s="341" t="s">
        <v>543</v>
      </c>
      <c r="AH12" s="342">
        <v>73</v>
      </c>
      <c r="AI12" s="343">
        <f t="shared" si="5"/>
        <v>0</v>
      </c>
    </row>
    <row r="13" spans="1:35" ht="15.75" thickBot="1" x14ac:dyDescent="0.3">
      <c r="A13" s="204" t="s">
        <v>134</v>
      </c>
      <c r="B13" s="205"/>
      <c r="C13" s="205" t="s">
        <v>543</v>
      </c>
      <c r="D13" s="206">
        <v>59</v>
      </c>
      <c r="E13" s="207">
        <f t="shared" si="0"/>
        <v>0</v>
      </c>
      <c r="F13" s="196"/>
      <c r="G13" s="344" t="s">
        <v>134</v>
      </c>
      <c r="H13" s="345"/>
      <c r="I13" s="345" t="s">
        <v>543</v>
      </c>
      <c r="J13" s="346">
        <v>59</v>
      </c>
      <c r="K13" s="347">
        <f t="shared" si="1"/>
        <v>0</v>
      </c>
      <c r="L13" s="336"/>
      <c r="M13" s="344" t="s">
        <v>134</v>
      </c>
      <c r="N13" s="345"/>
      <c r="O13" s="345" t="s">
        <v>543</v>
      </c>
      <c r="P13" s="346">
        <v>59</v>
      </c>
      <c r="Q13" s="347">
        <f t="shared" si="2"/>
        <v>0</v>
      </c>
      <c r="R13" s="336"/>
      <c r="S13" s="344" t="s">
        <v>134</v>
      </c>
      <c r="T13" s="345"/>
      <c r="U13" s="345" t="s">
        <v>543</v>
      </c>
      <c r="V13" s="346">
        <v>59</v>
      </c>
      <c r="W13" s="347">
        <f t="shared" si="3"/>
        <v>0</v>
      </c>
      <c r="Y13" s="344" t="s">
        <v>134</v>
      </c>
      <c r="Z13" s="345"/>
      <c r="AA13" s="345" t="s">
        <v>543</v>
      </c>
      <c r="AB13" s="346">
        <v>59</v>
      </c>
      <c r="AC13" s="347">
        <f t="shared" si="4"/>
        <v>0</v>
      </c>
      <c r="AE13" s="344" t="s">
        <v>134</v>
      </c>
      <c r="AF13" s="345"/>
      <c r="AG13" s="345" t="s">
        <v>543</v>
      </c>
      <c r="AH13" s="346">
        <v>59</v>
      </c>
      <c r="AI13" s="347">
        <f t="shared" si="5"/>
        <v>0</v>
      </c>
    </row>
    <row r="14" spans="1:35" ht="16.5" thickTop="1" thickBot="1" x14ac:dyDescent="0.3">
      <c r="A14" s="39" t="s">
        <v>142</v>
      </c>
      <c r="B14" s="250"/>
      <c r="C14" s="250"/>
      <c r="D14" s="251"/>
      <c r="E14" s="41">
        <f>SUM(E5:E13)</f>
        <v>0</v>
      </c>
      <c r="F14" s="196"/>
      <c r="G14" s="326" t="s">
        <v>142</v>
      </c>
      <c r="H14" s="388"/>
      <c r="I14" s="388"/>
      <c r="J14" s="389"/>
      <c r="K14" s="327">
        <f>SUM(K5:K13)</f>
        <v>0</v>
      </c>
      <c r="L14" s="336"/>
      <c r="M14" s="326" t="s">
        <v>142</v>
      </c>
      <c r="N14" s="388"/>
      <c r="O14" s="388"/>
      <c r="P14" s="389"/>
      <c r="Q14" s="327">
        <f>SUM(Q5:Q13)</f>
        <v>0</v>
      </c>
      <c r="R14" s="336"/>
      <c r="S14" s="326" t="s">
        <v>142</v>
      </c>
      <c r="T14" s="388"/>
      <c r="U14" s="388"/>
      <c r="V14" s="389"/>
      <c r="W14" s="327">
        <f>SUM(W5:W13)</f>
        <v>0</v>
      </c>
      <c r="Y14" s="326" t="s">
        <v>142</v>
      </c>
      <c r="Z14" s="388"/>
      <c r="AA14" s="388"/>
      <c r="AB14" s="389"/>
      <c r="AC14" s="327">
        <f>SUM(AC5:AC13)</f>
        <v>0</v>
      </c>
      <c r="AE14" s="326" t="s">
        <v>142</v>
      </c>
      <c r="AF14" s="388"/>
      <c r="AG14" s="388"/>
      <c r="AH14" s="389"/>
      <c r="AI14" s="327">
        <f>SUM(AI5:AI13)</f>
        <v>0</v>
      </c>
    </row>
    <row r="15" spans="1:35" ht="15.75" thickBot="1" x14ac:dyDescent="0.3">
      <c r="A15" s="196"/>
      <c r="B15" s="196"/>
      <c r="C15" s="196"/>
      <c r="D15" s="196"/>
      <c r="E15" s="196"/>
      <c r="F15" s="196"/>
      <c r="G15" s="336"/>
      <c r="H15" s="336"/>
      <c r="I15" s="336"/>
      <c r="J15" s="336"/>
      <c r="K15" s="336"/>
      <c r="L15" s="336"/>
      <c r="M15" s="336"/>
      <c r="N15" s="336"/>
      <c r="O15" s="336"/>
      <c r="P15" s="336"/>
      <c r="Q15" s="336"/>
      <c r="R15" s="336"/>
      <c r="S15" s="336"/>
      <c r="T15" s="336"/>
      <c r="U15" s="336"/>
      <c r="V15" s="336"/>
      <c r="W15" s="336"/>
      <c r="Y15" s="336"/>
      <c r="Z15" s="336"/>
      <c r="AA15" s="336"/>
      <c r="AB15" s="336"/>
      <c r="AC15" s="336"/>
      <c r="AE15" s="336"/>
      <c r="AF15" s="336"/>
      <c r="AG15" s="336"/>
      <c r="AH15" s="336"/>
      <c r="AI15" s="336"/>
    </row>
    <row r="16" spans="1:35" x14ac:dyDescent="0.25">
      <c r="A16" s="34" t="s">
        <v>586</v>
      </c>
      <c r="B16" s="194"/>
      <c r="C16" s="194"/>
      <c r="D16" s="194"/>
      <c r="E16" s="195"/>
      <c r="F16" s="196"/>
      <c r="G16" s="322" t="s">
        <v>586</v>
      </c>
      <c r="H16" s="334"/>
      <c r="I16" s="334"/>
      <c r="J16" s="334"/>
      <c r="K16" s="335"/>
      <c r="L16" s="336"/>
      <c r="M16" s="322" t="s">
        <v>586</v>
      </c>
      <c r="N16" s="334"/>
      <c r="O16" s="334"/>
      <c r="P16" s="334"/>
      <c r="Q16" s="335"/>
      <c r="R16" s="336"/>
      <c r="S16" s="322" t="s">
        <v>586</v>
      </c>
      <c r="T16" s="334"/>
      <c r="U16" s="334"/>
      <c r="V16" s="334"/>
      <c r="W16" s="335"/>
      <c r="Y16" s="322" t="s">
        <v>586</v>
      </c>
      <c r="Z16" s="334"/>
      <c r="AA16" s="334"/>
      <c r="AB16" s="334"/>
      <c r="AC16" s="335"/>
      <c r="AE16" s="322" t="s">
        <v>586</v>
      </c>
      <c r="AF16" s="334"/>
      <c r="AG16" s="334"/>
      <c r="AH16" s="334"/>
      <c r="AI16" s="335"/>
    </row>
    <row r="17" spans="1:36" x14ac:dyDescent="0.25">
      <c r="A17" s="197" t="s">
        <v>122</v>
      </c>
      <c r="B17" s="198" t="s">
        <v>576</v>
      </c>
      <c r="C17" s="198" t="s">
        <v>137</v>
      </c>
      <c r="D17" s="198" t="s">
        <v>188</v>
      </c>
      <c r="E17" s="199" t="s">
        <v>124</v>
      </c>
      <c r="F17" s="196"/>
      <c r="G17" s="337" t="s">
        <v>122</v>
      </c>
      <c r="H17" s="338" t="s">
        <v>576</v>
      </c>
      <c r="I17" s="338" t="s">
        <v>137</v>
      </c>
      <c r="J17" s="338" t="s">
        <v>188</v>
      </c>
      <c r="K17" s="339" t="s">
        <v>124</v>
      </c>
      <c r="L17" s="336"/>
      <c r="M17" s="337" t="s">
        <v>122</v>
      </c>
      <c r="N17" s="338" t="s">
        <v>576</v>
      </c>
      <c r="O17" s="338" t="s">
        <v>137</v>
      </c>
      <c r="P17" s="338" t="s">
        <v>188</v>
      </c>
      <c r="Q17" s="339" t="s">
        <v>124</v>
      </c>
      <c r="R17" s="336"/>
      <c r="S17" s="337" t="s">
        <v>122</v>
      </c>
      <c r="T17" s="338" t="s">
        <v>576</v>
      </c>
      <c r="U17" s="338" t="s">
        <v>137</v>
      </c>
      <c r="V17" s="338" t="s">
        <v>188</v>
      </c>
      <c r="W17" s="339" t="s">
        <v>124</v>
      </c>
      <c r="Y17" s="337" t="s">
        <v>122</v>
      </c>
      <c r="Z17" s="338" t="s">
        <v>576</v>
      </c>
      <c r="AA17" s="338" t="s">
        <v>137</v>
      </c>
      <c r="AB17" s="338" t="s">
        <v>188</v>
      </c>
      <c r="AC17" s="339" t="s">
        <v>124</v>
      </c>
      <c r="AE17" s="337" t="s">
        <v>122</v>
      </c>
      <c r="AF17" s="338" t="s">
        <v>576</v>
      </c>
      <c r="AG17" s="338" t="s">
        <v>137</v>
      </c>
      <c r="AH17" s="338" t="s">
        <v>188</v>
      </c>
      <c r="AI17" s="339" t="s">
        <v>124</v>
      </c>
    </row>
    <row r="18" spans="1:36" x14ac:dyDescent="0.25">
      <c r="A18" s="200" t="s">
        <v>125</v>
      </c>
      <c r="B18" s="201"/>
      <c r="C18" s="201" t="s">
        <v>543</v>
      </c>
      <c r="D18" s="202">
        <v>165</v>
      </c>
      <c r="E18" s="203">
        <f t="shared" ref="E18:E26" si="6">B18*D18</f>
        <v>0</v>
      </c>
      <c r="F18" s="196"/>
      <c r="G18" s="340" t="s">
        <v>125</v>
      </c>
      <c r="H18" s="341"/>
      <c r="I18" s="341" t="s">
        <v>543</v>
      </c>
      <c r="J18" s="342">
        <v>165</v>
      </c>
      <c r="K18" s="343">
        <f t="shared" ref="K18:K26" si="7">H18*J18</f>
        <v>0</v>
      </c>
      <c r="L18" s="336"/>
      <c r="M18" s="340" t="s">
        <v>125</v>
      </c>
      <c r="N18" s="341"/>
      <c r="O18" s="341" t="s">
        <v>543</v>
      </c>
      <c r="P18" s="342">
        <v>165</v>
      </c>
      <c r="Q18" s="343">
        <f t="shared" ref="Q18:Q26" si="8">N18*P18</f>
        <v>0</v>
      </c>
      <c r="R18" s="336"/>
      <c r="S18" s="340" t="s">
        <v>125</v>
      </c>
      <c r="T18" s="341"/>
      <c r="U18" s="341" t="s">
        <v>543</v>
      </c>
      <c r="V18" s="342">
        <v>165</v>
      </c>
      <c r="W18" s="343">
        <f t="shared" ref="W18:W26" si="9">T18*V18</f>
        <v>0</v>
      </c>
      <c r="Y18" s="340" t="s">
        <v>125</v>
      </c>
      <c r="Z18" s="341"/>
      <c r="AA18" s="341" t="s">
        <v>543</v>
      </c>
      <c r="AB18" s="342">
        <v>165</v>
      </c>
      <c r="AC18" s="343">
        <f t="shared" ref="AC18:AC26" si="10">Z18*AB18</f>
        <v>0</v>
      </c>
      <c r="AE18" s="340" t="s">
        <v>125</v>
      </c>
      <c r="AF18" s="341"/>
      <c r="AG18" s="341" t="s">
        <v>543</v>
      </c>
      <c r="AH18" s="342">
        <v>165</v>
      </c>
      <c r="AI18" s="343">
        <f t="shared" ref="AI18:AI26" si="11">AF18*AH18</f>
        <v>0</v>
      </c>
    </row>
    <row r="19" spans="1:36" x14ac:dyDescent="0.25">
      <c r="A19" s="200" t="s">
        <v>126</v>
      </c>
      <c r="B19" s="201"/>
      <c r="C19" s="201" t="s">
        <v>543</v>
      </c>
      <c r="D19" s="202">
        <v>139</v>
      </c>
      <c r="E19" s="203">
        <f t="shared" si="6"/>
        <v>0</v>
      </c>
      <c r="F19" s="196"/>
      <c r="G19" s="340" t="s">
        <v>126</v>
      </c>
      <c r="H19" s="341"/>
      <c r="I19" s="341" t="s">
        <v>543</v>
      </c>
      <c r="J19" s="342">
        <v>139</v>
      </c>
      <c r="K19" s="343">
        <f t="shared" si="7"/>
        <v>0</v>
      </c>
      <c r="L19" s="336"/>
      <c r="M19" s="340" t="s">
        <v>126</v>
      </c>
      <c r="N19" s="341"/>
      <c r="O19" s="341" t="s">
        <v>543</v>
      </c>
      <c r="P19" s="342">
        <v>139</v>
      </c>
      <c r="Q19" s="343">
        <f t="shared" si="8"/>
        <v>0</v>
      </c>
      <c r="R19" s="336"/>
      <c r="S19" s="340" t="s">
        <v>126</v>
      </c>
      <c r="T19" s="341"/>
      <c r="U19" s="341" t="s">
        <v>543</v>
      </c>
      <c r="V19" s="342">
        <v>139</v>
      </c>
      <c r="W19" s="343">
        <f t="shared" si="9"/>
        <v>0</v>
      </c>
      <c r="Y19" s="340" t="s">
        <v>126</v>
      </c>
      <c r="Z19" s="341"/>
      <c r="AA19" s="341" t="s">
        <v>543</v>
      </c>
      <c r="AB19" s="342">
        <v>139</v>
      </c>
      <c r="AC19" s="343">
        <f t="shared" si="10"/>
        <v>0</v>
      </c>
      <c r="AE19" s="340" t="s">
        <v>126</v>
      </c>
      <c r="AF19" s="341"/>
      <c r="AG19" s="341" t="s">
        <v>543</v>
      </c>
      <c r="AH19" s="342">
        <v>139</v>
      </c>
      <c r="AI19" s="343">
        <f t="shared" si="11"/>
        <v>0</v>
      </c>
    </row>
    <row r="20" spans="1:36" x14ac:dyDescent="0.25">
      <c r="A20" s="200" t="s">
        <v>127</v>
      </c>
      <c r="B20" s="201"/>
      <c r="C20" s="201" t="s">
        <v>543</v>
      </c>
      <c r="D20" s="202">
        <v>139</v>
      </c>
      <c r="E20" s="203">
        <f t="shared" si="6"/>
        <v>0</v>
      </c>
      <c r="F20" s="196"/>
      <c r="G20" s="340" t="s">
        <v>127</v>
      </c>
      <c r="H20" s="341"/>
      <c r="I20" s="341" t="s">
        <v>543</v>
      </c>
      <c r="J20" s="342">
        <v>139</v>
      </c>
      <c r="K20" s="343">
        <f t="shared" si="7"/>
        <v>0</v>
      </c>
      <c r="L20" s="336"/>
      <c r="M20" s="340" t="s">
        <v>127</v>
      </c>
      <c r="N20" s="341"/>
      <c r="O20" s="341" t="s">
        <v>543</v>
      </c>
      <c r="P20" s="342">
        <v>139</v>
      </c>
      <c r="Q20" s="343">
        <f t="shared" si="8"/>
        <v>0</v>
      </c>
      <c r="R20" s="336"/>
      <c r="S20" s="340" t="s">
        <v>127</v>
      </c>
      <c r="T20" s="341"/>
      <c r="U20" s="341" t="s">
        <v>543</v>
      </c>
      <c r="V20" s="342">
        <v>139</v>
      </c>
      <c r="W20" s="343">
        <f t="shared" si="9"/>
        <v>0</v>
      </c>
      <c r="Y20" s="340" t="s">
        <v>127</v>
      </c>
      <c r="Z20" s="341"/>
      <c r="AA20" s="341" t="s">
        <v>543</v>
      </c>
      <c r="AB20" s="342">
        <v>139</v>
      </c>
      <c r="AC20" s="343">
        <f t="shared" si="10"/>
        <v>0</v>
      </c>
      <c r="AE20" s="340" t="s">
        <v>127</v>
      </c>
      <c r="AF20" s="341"/>
      <c r="AG20" s="341" t="s">
        <v>543</v>
      </c>
      <c r="AH20" s="342">
        <v>139</v>
      </c>
      <c r="AI20" s="343">
        <f t="shared" si="11"/>
        <v>0</v>
      </c>
    </row>
    <row r="21" spans="1:36" x14ac:dyDescent="0.25">
      <c r="A21" s="200" t="s">
        <v>129</v>
      </c>
      <c r="B21" s="201"/>
      <c r="C21" s="201" t="s">
        <v>543</v>
      </c>
      <c r="D21" s="202">
        <v>119</v>
      </c>
      <c r="E21" s="203">
        <f t="shared" si="6"/>
        <v>0</v>
      </c>
      <c r="F21" s="196"/>
      <c r="G21" s="340" t="s">
        <v>129</v>
      </c>
      <c r="H21" s="341"/>
      <c r="I21" s="341" t="s">
        <v>543</v>
      </c>
      <c r="J21" s="342">
        <v>119</v>
      </c>
      <c r="K21" s="343">
        <f t="shared" si="7"/>
        <v>0</v>
      </c>
      <c r="L21" s="336"/>
      <c r="M21" s="340" t="s">
        <v>129</v>
      </c>
      <c r="N21" s="341"/>
      <c r="O21" s="341" t="s">
        <v>543</v>
      </c>
      <c r="P21" s="342">
        <v>119</v>
      </c>
      <c r="Q21" s="343">
        <f t="shared" si="8"/>
        <v>0</v>
      </c>
      <c r="R21" s="336"/>
      <c r="S21" s="340" t="s">
        <v>129</v>
      </c>
      <c r="T21" s="341"/>
      <c r="U21" s="341" t="s">
        <v>543</v>
      </c>
      <c r="V21" s="342">
        <v>119</v>
      </c>
      <c r="W21" s="343">
        <f t="shared" si="9"/>
        <v>0</v>
      </c>
      <c r="Y21" s="340" t="s">
        <v>129</v>
      </c>
      <c r="Z21" s="341"/>
      <c r="AA21" s="341" t="s">
        <v>543</v>
      </c>
      <c r="AB21" s="342">
        <v>119</v>
      </c>
      <c r="AC21" s="343">
        <f t="shared" si="10"/>
        <v>0</v>
      </c>
      <c r="AE21" s="340" t="s">
        <v>129</v>
      </c>
      <c r="AF21" s="341"/>
      <c r="AG21" s="341" t="s">
        <v>543</v>
      </c>
      <c r="AH21" s="342">
        <v>119</v>
      </c>
      <c r="AI21" s="343">
        <f t="shared" si="11"/>
        <v>0</v>
      </c>
    </row>
    <row r="22" spans="1:36" x14ac:dyDescent="0.25">
      <c r="A22" s="200" t="s">
        <v>130</v>
      </c>
      <c r="B22" s="201"/>
      <c r="C22" s="201" t="s">
        <v>543</v>
      </c>
      <c r="D22" s="202">
        <v>99</v>
      </c>
      <c r="E22" s="203">
        <f t="shared" si="6"/>
        <v>0</v>
      </c>
      <c r="F22" s="196"/>
      <c r="G22" s="340" t="s">
        <v>130</v>
      </c>
      <c r="H22" s="341"/>
      <c r="I22" s="341" t="s">
        <v>543</v>
      </c>
      <c r="J22" s="342">
        <v>99</v>
      </c>
      <c r="K22" s="343">
        <f t="shared" si="7"/>
        <v>0</v>
      </c>
      <c r="L22" s="336"/>
      <c r="M22" s="340" t="s">
        <v>130</v>
      </c>
      <c r="N22" s="341"/>
      <c r="O22" s="341" t="s">
        <v>543</v>
      </c>
      <c r="P22" s="342">
        <v>99</v>
      </c>
      <c r="Q22" s="343">
        <f t="shared" si="8"/>
        <v>0</v>
      </c>
      <c r="R22" s="336"/>
      <c r="S22" s="340" t="s">
        <v>130</v>
      </c>
      <c r="T22" s="341"/>
      <c r="U22" s="341" t="s">
        <v>543</v>
      </c>
      <c r="V22" s="342">
        <v>99</v>
      </c>
      <c r="W22" s="343">
        <f t="shared" si="9"/>
        <v>0</v>
      </c>
      <c r="Y22" s="340" t="s">
        <v>130</v>
      </c>
      <c r="Z22" s="341"/>
      <c r="AA22" s="341" t="s">
        <v>543</v>
      </c>
      <c r="AB22" s="342">
        <v>99</v>
      </c>
      <c r="AC22" s="343">
        <f t="shared" si="10"/>
        <v>0</v>
      </c>
      <c r="AE22" s="340" t="s">
        <v>130</v>
      </c>
      <c r="AF22" s="341"/>
      <c r="AG22" s="341" t="s">
        <v>543</v>
      </c>
      <c r="AH22" s="342">
        <v>99</v>
      </c>
      <c r="AI22" s="343">
        <f t="shared" si="11"/>
        <v>0</v>
      </c>
    </row>
    <row r="23" spans="1:36" x14ac:dyDescent="0.25">
      <c r="A23" s="200" t="s">
        <v>131</v>
      </c>
      <c r="B23" s="201"/>
      <c r="C23" s="201" t="s">
        <v>543</v>
      </c>
      <c r="D23" s="202">
        <v>92</v>
      </c>
      <c r="E23" s="203">
        <f t="shared" si="6"/>
        <v>0</v>
      </c>
      <c r="F23" s="196"/>
      <c r="G23" s="340" t="s">
        <v>131</v>
      </c>
      <c r="H23" s="341"/>
      <c r="I23" s="341" t="s">
        <v>543</v>
      </c>
      <c r="J23" s="342">
        <v>92</v>
      </c>
      <c r="K23" s="343">
        <f t="shared" si="7"/>
        <v>0</v>
      </c>
      <c r="L23" s="336"/>
      <c r="M23" s="340" t="s">
        <v>131</v>
      </c>
      <c r="N23" s="341"/>
      <c r="O23" s="341" t="s">
        <v>543</v>
      </c>
      <c r="P23" s="342">
        <v>92</v>
      </c>
      <c r="Q23" s="343">
        <f t="shared" si="8"/>
        <v>0</v>
      </c>
      <c r="R23" s="336"/>
      <c r="S23" s="340" t="s">
        <v>131</v>
      </c>
      <c r="T23" s="341"/>
      <c r="U23" s="341" t="s">
        <v>543</v>
      </c>
      <c r="V23" s="342">
        <v>92</v>
      </c>
      <c r="W23" s="343">
        <f t="shared" si="9"/>
        <v>0</v>
      </c>
      <c r="Y23" s="340" t="s">
        <v>131</v>
      </c>
      <c r="Z23" s="341"/>
      <c r="AA23" s="341" t="s">
        <v>543</v>
      </c>
      <c r="AB23" s="342">
        <v>92</v>
      </c>
      <c r="AC23" s="343">
        <f t="shared" si="10"/>
        <v>0</v>
      </c>
      <c r="AE23" s="340" t="s">
        <v>131</v>
      </c>
      <c r="AF23" s="341"/>
      <c r="AG23" s="341" t="s">
        <v>543</v>
      </c>
      <c r="AH23" s="342">
        <v>92</v>
      </c>
      <c r="AI23" s="343">
        <f t="shared" si="11"/>
        <v>0</v>
      </c>
    </row>
    <row r="24" spans="1:36" x14ac:dyDescent="0.25">
      <c r="A24" s="200" t="s">
        <v>132</v>
      </c>
      <c r="B24" s="201"/>
      <c r="C24" s="201" t="s">
        <v>543</v>
      </c>
      <c r="D24" s="202">
        <v>79</v>
      </c>
      <c r="E24" s="203">
        <f t="shared" si="6"/>
        <v>0</v>
      </c>
      <c r="F24" s="196"/>
      <c r="G24" s="340" t="s">
        <v>132</v>
      </c>
      <c r="H24" s="341"/>
      <c r="I24" s="341" t="s">
        <v>543</v>
      </c>
      <c r="J24" s="342">
        <v>79</v>
      </c>
      <c r="K24" s="343">
        <f t="shared" si="7"/>
        <v>0</v>
      </c>
      <c r="L24" s="336"/>
      <c r="M24" s="340" t="s">
        <v>132</v>
      </c>
      <c r="N24" s="341"/>
      <c r="O24" s="341" t="s">
        <v>543</v>
      </c>
      <c r="P24" s="342">
        <v>79</v>
      </c>
      <c r="Q24" s="343">
        <f t="shared" si="8"/>
        <v>0</v>
      </c>
      <c r="R24" s="336"/>
      <c r="S24" s="340" t="s">
        <v>132</v>
      </c>
      <c r="T24" s="341"/>
      <c r="U24" s="341" t="s">
        <v>543</v>
      </c>
      <c r="V24" s="342">
        <v>79</v>
      </c>
      <c r="W24" s="343">
        <f t="shared" si="9"/>
        <v>0</v>
      </c>
      <c r="Y24" s="340" t="s">
        <v>132</v>
      </c>
      <c r="Z24" s="341"/>
      <c r="AA24" s="341" t="s">
        <v>543</v>
      </c>
      <c r="AB24" s="342">
        <v>79</v>
      </c>
      <c r="AC24" s="343">
        <f t="shared" si="10"/>
        <v>0</v>
      </c>
      <c r="AE24" s="340" t="s">
        <v>132</v>
      </c>
      <c r="AF24" s="341"/>
      <c r="AG24" s="341" t="s">
        <v>543</v>
      </c>
      <c r="AH24" s="342">
        <v>79</v>
      </c>
      <c r="AI24" s="343">
        <f t="shared" si="11"/>
        <v>0</v>
      </c>
    </row>
    <row r="25" spans="1:36" x14ac:dyDescent="0.25">
      <c r="A25" s="200" t="s">
        <v>133</v>
      </c>
      <c r="B25" s="201"/>
      <c r="C25" s="201" t="s">
        <v>543</v>
      </c>
      <c r="D25" s="202">
        <v>73</v>
      </c>
      <c r="E25" s="203">
        <f t="shared" si="6"/>
        <v>0</v>
      </c>
      <c r="F25" s="196"/>
      <c r="G25" s="340" t="s">
        <v>133</v>
      </c>
      <c r="H25" s="341"/>
      <c r="I25" s="341" t="s">
        <v>543</v>
      </c>
      <c r="J25" s="342">
        <v>73</v>
      </c>
      <c r="K25" s="343">
        <f t="shared" si="7"/>
        <v>0</v>
      </c>
      <c r="L25" s="336"/>
      <c r="M25" s="340" t="s">
        <v>133</v>
      </c>
      <c r="N25" s="341"/>
      <c r="O25" s="341" t="s">
        <v>543</v>
      </c>
      <c r="P25" s="342">
        <v>73</v>
      </c>
      <c r="Q25" s="343">
        <f t="shared" si="8"/>
        <v>0</v>
      </c>
      <c r="R25" s="336"/>
      <c r="S25" s="340" t="s">
        <v>133</v>
      </c>
      <c r="T25" s="341"/>
      <c r="U25" s="341" t="s">
        <v>543</v>
      </c>
      <c r="V25" s="342">
        <v>73</v>
      </c>
      <c r="W25" s="343">
        <f t="shared" si="9"/>
        <v>0</v>
      </c>
      <c r="Y25" s="340" t="s">
        <v>133</v>
      </c>
      <c r="Z25" s="341"/>
      <c r="AA25" s="341" t="s">
        <v>543</v>
      </c>
      <c r="AB25" s="342">
        <v>73</v>
      </c>
      <c r="AC25" s="343">
        <f t="shared" si="10"/>
        <v>0</v>
      </c>
      <c r="AE25" s="340" t="s">
        <v>133</v>
      </c>
      <c r="AF25" s="341"/>
      <c r="AG25" s="341" t="s">
        <v>543</v>
      </c>
      <c r="AH25" s="342">
        <v>73</v>
      </c>
      <c r="AI25" s="343">
        <f t="shared" si="11"/>
        <v>0</v>
      </c>
    </row>
    <row r="26" spans="1:36" ht="15.75" thickBot="1" x14ac:dyDescent="0.3">
      <c r="A26" s="204" t="s">
        <v>134</v>
      </c>
      <c r="B26" s="205"/>
      <c r="C26" s="205" t="s">
        <v>543</v>
      </c>
      <c r="D26" s="206">
        <v>59</v>
      </c>
      <c r="E26" s="207">
        <f t="shared" si="6"/>
        <v>0</v>
      </c>
      <c r="F26" s="196"/>
      <c r="G26" s="344" t="s">
        <v>134</v>
      </c>
      <c r="H26" s="345"/>
      <c r="I26" s="345" t="s">
        <v>543</v>
      </c>
      <c r="J26" s="346">
        <v>59</v>
      </c>
      <c r="K26" s="347">
        <f t="shared" si="7"/>
        <v>0</v>
      </c>
      <c r="L26" s="336"/>
      <c r="M26" s="344" t="s">
        <v>134</v>
      </c>
      <c r="N26" s="345"/>
      <c r="O26" s="345" t="s">
        <v>543</v>
      </c>
      <c r="P26" s="346">
        <v>59</v>
      </c>
      <c r="Q26" s="347">
        <f t="shared" si="8"/>
        <v>0</v>
      </c>
      <c r="R26" s="336"/>
      <c r="S26" s="344" t="s">
        <v>134</v>
      </c>
      <c r="T26" s="345"/>
      <c r="U26" s="345" t="s">
        <v>543</v>
      </c>
      <c r="V26" s="346">
        <v>59</v>
      </c>
      <c r="W26" s="347">
        <f t="shared" si="9"/>
        <v>0</v>
      </c>
      <c r="Y26" s="344" t="s">
        <v>134</v>
      </c>
      <c r="Z26" s="345"/>
      <c r="AA26" s="345" t="s">
        <v>543</v>
      </c>
      <c r="AB26" s="346">
        <v>59</v>
      </c>
      <c r="AC26" s="347">
        <f t="shared" si="10"/>
        <v>0</v>
      </c>
      <c r="AE26" s="344" t="s">
        <v>134</v>
      </c>
      <c r="AF26" s="345"/>
      <c r="AG26" s="345" t="s">
        <v>543</v>
      </c>
      <c r="AH26" s="346">
        <v>59</v>
      </c>
      <c r="AI26" s="347">
        <f t="shared" si="11"/>
        <v>0</v>
      </c>
    </row>
    <row r="27" spans="1:36" s="126" customFormat="1" ht="15.75" thickTop="1" x14ac:dyDescent="0.25">
      <c r="A27" s="212" t="s">
        <v>104</v>
      </c>
      <c r="B27" s="272">
        <f>SUM(B18:B26)</f>
        <v>0</v>
      </c>
      <c r="C27" s="272"/>
      <c r="D27" s="8"/>
      <c r="E27" s="38">
        <f>SUM(E18:E26)</f>
        <v>0</v>
      </c>
      <c r="F27" s="196"/>
      <c r="G27" s="352" t="s">
        <v>104</v>
      </c>
      <c r="H27" s="272">
        <f>SUM(H18:H26)</f>
        <v>0</v>
      </c>
      <c r="I27" s="272"/>
      <c r="J27" s="320"/>
      <c r="K27" s="325">
        <f>SUM(K18:K26)</f>
        <v>0</v>
      </c>
      <c r="L27" s="336"/>
      <c r="M27" s="352" t="s">
        <v>104</v>
      </c>
      <c r="N27" s="272">
        <f>SUM(N18:N26)</f>
        <v>0</v>
      </c>
      <c r="O27" s="272"/>
      <c r="P27" s="320"/>
      <c r="Q27" s="325">
        <f>SUM(Q18:Q26)</f>
        <v>0</v>
      </c>
      <c r="R27" s="336"/>
      <c r="S27" s="352" t="s">
        <v>104</v>
      </c>
      <c r="T27" s="272">
        <f>SUM(T18:T26)</f>
        <v>0</v>
      </c>
      <c r="U27" s="272"/>
      <c r="V27" s="320"/>
      <c r="W27" s="325">
        <f>SUM(W18:W26)</f>
        <v>0</v>
      </c>
      <c r="X27" s="319"/>
      <c r="Y27" s="352" t="s">
        <v>104</v>
      </c>
      <c r="Z27" s="272">
        <f>SUM(Z18:Z26)</f>
        <v>0</v>
      </c>
      <c r="AA27" s="272"/>
      <c r="AB27" s="320"/>
      <c r="AC27" s="325">
        <f>SUM(AC18:AC26)</f>
        <v>0</v>
      </c>
      <c r="AD27" s="319"/>
      <c r="AE27" s="352" t="s">
        <v>104</v>
      </c>
      <c r="AF27" s="272">
        <f>SUM(AF18:AF26)</f>
        <v>0</v>
      </c>
      <c r="AG27" s="272"/>
      <c r="AH27" s="320"/>
      <c r="AI27" s="325">
        <f>SUM(AI18:AI26)</f>
        <v>0</v>
      </c>
      <c r="AJ27" s="319"/>
    </row>
    <row r="28" spans="1:36" s="126" customFormat="1" x14ac:dyDescent="0.25">
      <c r="A28" s="216"/>
      <c r="B28" s="186"/>
      <c r="C28" s="186"/>
      <c r="D28" s="196"/>
      <c r="E28" s="203"/>
      <c r="F28" s="196"/>
      <c r="G28" s="354"/>
      <c r="H28" s="331"/>
      <c r="I28" s="331"/>
      <c r="J28" s="336"/>
      <c r="K28" s="343"/>
      <c r="L28" s="336"/>
      <c r="M28" s="354"/>
      <c r="N28" s="331"/>
      <c r="O28" s="331"/>
      <c r="P28" s="336"/>
      <c r="Q28" s="343"/>
      <c r="R28" s="336"/>
      <c r="S28" s="354"/>
      <c r="T28" s="331"/>
      <c r="U28" s="331"/>
      <c r="V28" s="336"/>
      <c r="W28" s="343"/>
      <c r="X28" s="319"/>
      <c r="Y28" s="354"/>
      <c r="Z28" s="331"/>
      <c r="AA28" s="331"/>
      <c r="AB28" s="336"/>
      <c r="AC28" s="343"/>
      <c r="AD28" s="319"/>
      <c r="AE28" s="354"/>
      <c r="AF28" s="331"/>
      <c r="AG28" s="331"/>
      <c r="AH28" s="336"/>
      <c r="AI28" s="343"/>
      <c r="AJ28" s="319"/>
    </row>
    <row r="29" spans="1:36" s="126" customFormat="1" x14ac:dyDescent="0.25">
      <c r="A29" s="212" t="s">
        <v>136</v>
      </c>
      <c r="B29" s="198" t="s">
        <v>576</v>
      </c>
      <c r="C29" s="198" t="s">
        <v>137</v>
      </c>
      <c r="D29" s="270" t="s">
        <v>141</v>
      </c>
      <c r="E29" s="271" t="s">
        <v>142</v>
      </c>
      <c r="F29" s="196"/>
      <c r="G29" s="352" t="s">
        <v>136</v>
      </c>
      <c r="H29" s="338" t="s">
        <v>576</v>
      </c>
      <c r="I29" s="338" t="s">
        <v>137</v>
      </c>
      <c r="J29" s="390" t="s">
        <v>141</v>
      </c>
      <c r="K29" s="391" t="s">
        <v>142</v>
      </c>
      <c r="L29" s="336"/>
      <c r="M29" s="352" t="s">
        <v>136</v>
      </c>
      <c r="N29" s="338" t="s">
        <v>576</v>
      </c>
      <c r="O29" s="338" t="s">
        <v>137</v>
      </c>
      <c r="P29" s="390" t="s">
        <v>141</v>
      </c>
      <c r="Q29" s="391" t="s">
        <v>142</v>
      </c>
      <c r="R29" s="336"/>
      <c r="S29" s="352" t="s">
        <v>136</v>
      </c>
      <c r="T29" s="338" t="s">
        <v>576</v>
      </c>
      <c r="U29" s="338" t="s">
        <v>137</v>
      </c>
      <c r="V29" s="390" t="s">
        <v>141</v>
      </c>
      <c r="W29" s="391" t="s">
        <v>142</v>
      </c>
      <c r="X29" s="319"/>
      <c r="Y29" s="352" t="s">
        <v>136</v>
      </c>
      <c r="Z29" s="338" t="s">
        <v>576</v>
      </c>
      <c r="AA29" s="338" t="s">
        <v>137</v>
      </c>
      <c r="AB29" s="390" t="s">
        <v>141</v>
      </c>
      <c r="AC29" s="391" t="s">
        <v>142</v>
      </c>
      <c r="AD29" s="319"/>
      <c r="AE29" s="352" t="s">
        <v>136</v>
      </c>
      <c r="AF29" s="338" t="s">
        <v>576</v>
      </c>
      <c r="AG29" s="338" t="s">
        <v>137</v>
      </c>
      <c r="AH29" s="390" t="s">
        <v>141</v>
      </c>
      <c r="AI29" s="391" t="s">
        <v>142</v>
      </c>
      <c r="AJ29" s="319"/>
    </row>
    <row r="30" spans="1:36" s="126" customFormat="1" x14ac:dyDescent="0.25">
      <c r="A30" s="216" t="s">
        <v>544</v>
      </c>
      <c r="B30" s="201"/>
      <c r="C30" s="201" t="s">
        <v>546</v>
      </c>
      <c r="D30" s="217">
        <v>0.5</v>
      </c>
      <c r="E30" s="203">
        <f t="shared" ref="E30:E36" si="12">B30*D30</f>
        <v>0</v>
      </c>
      <c r="F30" s="196"/>
      <c r="G30" s="354" t="s">
        <v>544</v>
      </c>
      <c r="H30" s="341"/>
      <c r="I30" s="341" t="s">
        <v>546</v>
      </c>
      <c r="J30" s="355">
        <v>0.5</v>
      </c>
      <c r="K30" s="343">
        <f t="shared" ref="K30:K36" si="13">H30*J30</f>
        <v>0</v>
      </c>
      <c r="L30" s="336"/>
      <c r="M30" s="354" t="s">
        <v>544</v>
      </c>
      <c r="N30" s="341"/>
      <c r="O30" s="341" t="s">
        <v>546</v>
      </c>
      <c r="P30" s="355">
        <v>0.5</v>
      </c>
      <c r="Q30" s="343">
        <f t="shared" ref="Q30:Q36" si="14">N30*P30</f>
        <v>0</v>
      </c>
      <c r="R30" s="336"/>
      <c r="S30" s="354" t="s">
        <v>544</v>
      </c>
      <c r="T30" s="341"/>
      <c r="U30" s="341" t="s">
        <v>546</v>
      </c>
      <c r="V30" s="355">
        <v>0.5</v>
      </c>
      <c r="W30" s="343">
        <f t="shared" ref="W30:W36" si="15">T30*V30</f>
        <v>0</v>
      </c>
      <c r="X30" s="319"/>
      <c r="Y30" s="354" t="s">
        <v>544</v>
      </c>
      <c r="Z30" s="341"/>
      <c r="AA30" s="341" t="s">
        <v>546</v>
      </c>
      <c r="AB30" s="355">
        <v>0.5</v>
      </c>
      <c r="AC30" s="343">
        <f t="shared" ref="AC30:AC36" si="16">Z30*AB30</f>
        <v>0</v>
      </c>
      <c r="AD30" s="319"/>
      <c r="AE30" s="354" t="s">
        <v>544</v>
      </c>
      <c r="AF30" s="341"/>
      <c r="AG30" s="341" t="s">
        <v>546</v>
      </c>
      <c r="AH30" s="355">
        <v>0.5</v>
      </c>
      <c r="AI30" s="343">
        <f t="shared" ref="AI30:AI36" si="17">AF30*AH30</f>
        <v>0</v>
      </c>
      <c r="AJ30" s="319"/>
    </row>
    <row r="31" spans="1:36" s="126" customFormat="1" x14ac:dyDescent="0.25">
      <c r="A31" s="216" t="s">
        <v>545</v>
      </c>
      <c r="B31" s="201"/>
      <c r="C31" s="201" t="s">
        <v>547</v>
      </c>
      <c r="D31" s="202">
        <v>125</v>
      </c>
      <c r="E31" s="203">
        <f t="shared" si="12"/>
        <v>0</v>
      </c>
      <c r="F31" s="196"/>
      <c r="G31" s="354" t="s">
        <v>545</v>
      </c>
      <c r="H31" s="341"/>
      <c r="I31" s="341" t="s">
        <v>547</v>
      </c>
      <c r="J31" s="342">
        <v>125</v>
      </c>
      <c r="K31" s="343">
        <f t="shared" si="13"/>
        <v>0</v>
      </c>
      <c r="L31" s="336"/>
      <c r="M31" s="354" t="s">
        <v>545</v>
      </c>
      <c r="N31" s="341"/>
      <c r="O31" s="341" t="s">
        <v>547</v>
      </c>
      <c r="P31" s="342">
        <v>125</v>
      </c>
      <c r="Q31" s="343">
        <f t="shared" si="14"/>
        <v>0</v>
      </c>
      <c r="R31" s="336"/>
      <c r="S31" s="354" t="s">
        <v>545</v>
      </c>
      <c r="T31" s="341"/>
      <c r="U31" s="341" t="s">
        <v>547</v>
      </c>
      <c r="V31" s="342">
        <v>125</v>
      </c>
      <c r="W31" s="343">
        <f t="shared" si="15"/>
        <v>0</v>
      </c>
      <c r="X31" s="319"/>
      <c r="Y31" s="354" t="s">
        <v>545</v>
      </c>
      <c r="Z31" s="341"/>
      <c r="AA31" s="341" t="s">
        <v>547</v>
      </c>
      <c r="AB31" s="342">
        <v>125</v>
      </c>
      <c r="AC31" s="343">
        <f t="shared" si="16"/>
        <v>0</v>
      </c>
      <c r="AD31" s="319"/>
      <c r="AE31" s="354" t="s">
        <v>545</v>
      </c>
      <c r="AF31" s="341"/>
      <c r="AG31" s="341" t="s">
        <v>547</v>
      </c>
      <c r="AH31" s="342">
        <v>125</v>
      </c>
      <c r="AI31" s="343">
        <f t="shared" si="17"/>
        <v>0</v>
      </c>
      <c r="AJ31" s="319"/>
    </row>
    <row r="32" spans="1:36" s="126" customFormat="1" x14ac:dyDescent="0.25">
      <c r="A32" s="216" t="s">
        <v>318</v>
      </c>
      <c r="B32" s="201"/>
      <c r="C32" s="201" t="s">
        <v>548</v>
      </c>
      <c r="D32" s="218">
        <v>10</v>
      </c>
      <c r="E32" s="203">
        <f t="shared" si="12"/>
        <v>0</v>
      </c>
      <c r="F32" s="196"/>
      <c r="G32" s="354" t="s">
        <v>318</v>
      </c>
      <c r="H32" s="341"/>
      <c r="I32" s="341" t="s">
        <v>548</v>
      </c>
      <c r="J32" s="356">
        <v>10</v>
      </c>
      <c r="K32" s="343">
        <f t="shared" si="13"/>
        <v>0</v>
      </c>
      <c r="L32" s="336"/>
      <c r="M32" s="354" t="s">
        <v>318</v>
      </c>
      <c r="N32" s="341"/>
      <c r="O32" s="341" t="s">
        <v>548</v>
      </c>
      <c r="P32" s="356">
        <v>10</v>
      </c>
      <c r="Q32" s="343">
        <f t="shared" si="14"/>
        <v>0</v>
      </c>
      <c r="R32" s="336"/>
      <c r="S32" s="354" t="s">
        <v>318</v>
      </c>
      <c r="T32" s="341"/>
      <c r="U32" s="341" t="s">
        <v>548</v>
      </c>
      <c r="V32" s="356">
        <v>10</v>
      </c>
      <c r="W32" s="343">
        <f t="shared" si="15"/>
        <v>0</v>
      </c>
      <c r="X32" s="319"/>
      <c r="Y32" s="354" t="s">
        <v>318</v>
      </c>
      <c r="Z32" s="341"/>
      <c r="AA32" s="341" t="s">
        <v>548</v>
      </c>
      <c r="AB32" s="356">
        <v>10</v>
      </c>
      <c r="AC32" s="343">
        <f t="shared" si="16"/>
        <v>0</v>
      </c>
      <c r="AD32" s="319"/>
      <c r="AE32" s="354" t="s">
        <v>318</v>
      </c>
      <c r="AF32" s="341"/>
      <c r="AG32" s="341" t="s">
        <v>548</v>
      </c>
      <c r="AH32" s="356">
        <v>10</v>
      </c>
      <c r="AI32" s="343">
        <f t="shared" si="17"/>
        <v>0</v>
      </c>
      <c r="AJ32" s="319"/>
    </row>
    <row r="33" spans="1:36" s="126" customFormat="1" x14ac:dyDescent="0.25">
      <c r="A33" s="216" t="s">
        <v>319</v>
      </c>
      <c r="B33" s="201"/>
      <c r="C33" s="201" t="s">
        <v>548</v>
      </c>
      <c r="D33" s="202">
        <v>60</v>
      </c>
      <c r="E33" s="203">
        <f t="shared" si="12"/>
        <v>0</v>
      </c>
      <c r="F33" s="196"/>
      <c r="G33" s="354" t="s">
        <v>319</v>
      </c>
      <c r="H33" s="341"/>
      <c r="I33" s="341" t="s">
        <v>548</v>
      </c>
      <c r="J33" s="342">
        <v>60</v>
      </c>
      <c r="K33" s="343">
        <f t="shared" si="13"/>
        <v>0</v>
      </c>
      <c r="L33" s="336"/>
      <c r="M33" s="354" t="s">
        <v>319</v>
      </c>
      <c r="N33" s="341"/>
      <c r="O33" s="341" t="s">
        <v>548</v>
      </c>
      <c r="P33" s="342">
        <v>60</v>
      </c>
      <c r="Q33" s="343">
        <f t="shared" si="14"/>
        <v>0</v>
      </c>
      <c r="R33" s="336"/>
      <c r="S33" s="354" t="s">
        <v>319</v>
      </c>
      <c r="T33" s="341"/>
      <c r="U33" s="341" t="s">
        <v>548</v>
      </c>
      <c r="V33" s="342">
        <v>60</v>
      </c>
      <c r="W33" s="343">
        <f t="shared" si="15"/>
        <v>0</v>
      </c>
      <c r="X33" s="319"/>
      <c r="Y33" s="354" t="s">
        <v>319</v>
      </c>
      <c r="Z33" s="341"/>
      <c r="AA33" s="341" t="s">
        <v>548</v>
      </c>
      <c r="AB33" s="342">
        <v>60</v>
      </c>
      <c r="AC33" s="343">
        <f t="shared" si="16"/>
        <v>0</v>
      </c>
      <c r="AD33" s="319"/>
      <c r="AE33" s="354" t="s">
        <v>319</v>
      </c>
      <c r="AF33" s="341"/>
      <c r="AG33" s="341" t="s">
        <v>548</v>
      </c>
      <c r="AH33" s="342">
        <v>60</v>
      </c>
      <c r="AI33" s="343">
        <f t="shared" si="17"/>
        <v>0</v>
      </c>
      <c r="AJ33" s="319"/>
    </row>
    <row r="34" spans="1:36" s="126" customFormat="1" x14ac:dyDescent="0.25">
      <c r="A34" s="216" t="s">
        <v>154</v>
      </c>
      <c r="B34" s="201"/>
      <c r="C34" s="201" t="s">
        <v>548</v>
      </c>
      <c r="D34" s="202">
        <v>25</v>
      </c>
      <c r="E34" s="203">
        <f t="shared" si="12"/>
        <v>0</v>
      </c>
      <c r="F34" s="196"/>
      <c r="G34" s="354" t="s">
        <v>154</v>
      </c>
      <c r="H34" s="341"/>
      <c r="I34" s="341" t="s">
        <v>548</v>
      </c>
      <c r="J34" s="342">
        <v>25</v>
      </c>
      <c r="K34" s="343">
        <f t="shared" si="13"/>
        <v>0</v>
      </c>
      <c r="L34" s="336"/>
      <c r="M34" s="354" t="s">
        <v>154</v>
      </c>
      <c r="N34" s="341"/>
      <c r="O34" s="341" t="s">
        <v>548</v>
      </c>
      <c r="P34" s="342">
        <v>25</v>
      </c>
      <c r="Q34" s="343">
        <f t="shared" si="14"/>
        <v>0</v>
      </c>
      <c r="R34" s="336"/>
      <c r="S34" s="354" t="s">
        <v>154</v>
      </c>
      <c r="T34" s="341"/>
      <c r="U34" s="341" t="s">
        <v>548</v>
      </c>
      <c r="V34" s="342">
        <v>25</v>
      </c>
      <c r="W34" s="343">
        <f t="shared" si="15"/>
        <v>0</v>
      </c>
      <c r="X34" s="319"/>
      <c r="Y34" s="354" t="s">
        <v>154</v>
      </c>
      <c r="Z34" s="341"/>
      <c r="AA34" s="341" t="s">
        <v>548</v>
      </c>
      <c r="AB34" s="342">
        <v>25</v>
      </c>
      <c r="AC34" s="343">
        <f t="shared" si="16"/>
        <v>0</v>
      </c>
      <c r="AD34" s="319"/>
      <c r="AE34" s="354" t="s">
        <v>154</v>
      </c>
      <c r="AF34" s="341"/>
      <c r="AG34" s="341" t="s">
        <v>548</v>
      </c>
      <c r="AH34" s="342">
        <v>25</v>
      </c>
      <c r="AI34" s="343">
        <f t="shared" si="17"/>
        <v>0</v>
      </c>
      <c r="AJ34" s="319"/>
    </row>
    <row r="35" spans="1:36" s="126" customFormat="1" x14ac:dyDescent="0.25">
      <c r="A35" s="216" t="s">
        <v>572</v>
      </c>
      <c r="B35" s="201"/>
      <c r="C35" s="201" t="s">
        <v>548</v>
      </c>
      <c r="D35" s="202">
        <v>25</v>
      </c>
      <c r="E35" s="203">
        <f t="shared" si="12"/>
        <v>0</v>
      </c>
      <c r="F35" s="196"/>
      <c r="G35" s="354" t="s">
        <v>572</v>
      </c>
      <c r="H35" s="341"/>
      <c r="I35" s="341" t="s">
        <v>548</v>
      </c>
      <c r="J35" s="342">
        <v>25</v>
      </c>
      <c r="K35" s="343">
        <f t="shared" si="13"/>
        <v>0</v>
      </c>
      <c r="L35" s="336"/>
      <c r="M35" s="354" t="s">
        <v>572</v>
      </c>
      <c r="N35" s="341"/>
      <c r="O35" s="341" t="s">
        <v>548</v>
      </c>
      <c r="P35" s="342">
        <v>25</v>
      </c>
      <c r="Q35" s="343">
        <f t="shared" si="14"/>
        <v>0</v>
      </c>
      <c r="R35" s="336"/>
      <c r="S35" s="354" t="s">
        <v>572</v>
      </c>
      <c r="T35" s="341"/>
      <c r="U35" s="341" t="s">
        <v>548</v>
      </c>
      <c r="V35" s="342">
        <v>25</v>
      </c>
      <c r="W35" s="343">
        <f t="shared" si="15"/>
        <v>0</v>
      </c>
      <c r="X35" s="319"/>
      <c r="Y35" s="354" t="s">
        <v>572</v>
      </c>
      <c r="Z35" s="341"/>
      <c r="AA35" s="341" t="s">
        <v>548</v>
      </c>
      <c r="AB35" s="342">
        <v>25</v>
      </c>
      <c r="AC35" s="343">
        <f t="shared" si="16"/>
        <v>0</v>
      </c>
      <c r="AD35" s="319"/>
      <c r="AE35" s="354" t="s">
        <v>572</v>
      </c>
      <c r="AF35" s="341"/>
      <c r="AG35" s="341" t="s">
        <v>548</v>
      </c>
      <c r="AH35" s="342">
        <v>25</v>
      </c>
      <c r="AI35" s="343">
        <f t="shared" si="17"/>
        <v>0</v>
      </c>
      <c r="AJ35" s="319"/>
    </row>
    <row r="36" spans="1:36" s="126" customFormat="1" ht="15.75" thickBot="1" x14ac:dyDescent="0.3">
      <c r="A36" s="219" t="s">
        <v>162</v>
      </c>
      <c r="B36" s="205"/>
      <c r="C36" s="205"/>
      <c r="D36" s="206">
        <v>0</v>
      </c>
      <c r="E36" s="207">
        <f t="shared" si="12"/>
        <v>0</v>
      </c>
      <c r="F36" s="196"/>
      <c r="G36" s="357" t="s">
        <v>162</v>
      </c>
      <c r="H36" s="345"/>
      <c r="I36" s="345"/>
      <c r="J36" s="346">
        <v>0</v>
      </c>
      <c r="K36" s="347">
        <f t="shared" si="13"/>
        <v>0</v>
      </c>
      <c r="L36" s="336"/>
      <c r="M36" s="357" t="s">
        <v>162</v>
      </c>
      <c r="N36" s="345"/>
      <c r="O36" s="345"/>
      <c r="P36" s="346">
        <v>0</v>
      </c>
      <c r="Q36" s="347">
        <f t="shared" si="14"/>
        <v>0</v>
      </c>
      <c r="R36" s="336"/>
      <c r="S36" s="357" t="s">
        <v>162</v>
      </c>
      <c r="T36" s="345"/>
      <c r="U36" s="345"/>
      <c r="V36" s="346">
        <v>0</v>
      </c>
      <c r="W36" s="347">
        <f t="shared" si="15"/>
        <v>0</v>
      </c>
      <c r="X36" s="319"/>
      <c r="Y36" s="357" t="s">
        <v>162</v>
      </c>
      <c r="Z36" s="345"/>
      <c r="AA36" s="345"/>
      <c r="AB36" s="346">
        <v>0</v>
      </c>
      <c r="AC36" s="347">
        <f t="shared" si="16"/>
        <v>0</v>
      </c>
      <c r="AD36" s="319"/>
      <c r="AE36" s="357" t="s">
        <v>162</v>
      </c>
      <c r="AF36" s="345"/>
      <c r="AG36" s="345"/>
      <c r="AH36" s="346">
        <v>0</v>
      </c>
      <c r="AI36" s="347">
        <f t="shared" si="17"/>
        <v>0</v>
      </c>
      <c r="AJ36" s="319"/>
    </row>
    <row r="37" spans="1:36" s="126" customFormat="1" ht="15.75" thickTop="1" x14ac:dyDescent="0.25">
      <c r="A37" s="212" t="s">
        <v>104</v>
      </c>
      <c r="B37" s="201"/>
      <c r="C37" s="201"/>
      <c r="D37" s="202"/>
      <c r="E37" s="38">
        <f>SUM(E30:E36)</f>
        <v>0</v>
      </c>
      <c r="F37" s="196"/>
      <c r="G37" s="352" t="s">
        <v>104</v>
      </c>
      <c r="H37" s="341"/>
      <c r="I37" s="341"/>
      <c r="J37" s="342"/>
      <c r="K37" s="325">
        <f>SUM(K30:K36)</f>
        <v>0</v>
      </c>
      <c r="L37" s="336"/>
      <c r="M37" s="352" t="s">
        <v>104</v>
      </c>
      <c r="N37" s="341"/>
      <c r="O37" s="341"/>
      <c r="P37" s="342"/>
      <c r="Q37" s="325">
        <f>SUM(Q30:Q36)</f>
        <v>0</v>
      </c>
      <c r="R37" s="336"/>
      <c r="S37" s="352" t="s">
        <v>104</v>
      </c>
      <c r="T37" s="341"/>
      <c r="U37" s="341"/>
      <c r="V37" s="342"/>
      <c r="W37" s="325">
        <f>SUM(W30:W36)</f>
        <v>0</v>
      </c>
      <c r="X37" s="319"/>
      <c r="Y37" s="352" t="s">
        <v>104</v>
      </c>
      <c r="Z37" s="341"/>
      <c r="AA37" s="341"/>
      <c r="AB37" s="342"/>
      <c r="AC37" s="325">
        <f>SUM(AC30:AC36)</f>
        <v>0</v>
      </c>
      <c r="AD37" s="319"/>
      <c r="AE37" s="352" t="s">
        <v>104</v>
      </c>
      <c r="AF37" s="341"/>
      <c r="AG37" s="341"/>
      <c r="AH37" s="342"/>
      <c r="AI37" s="325">
        <f>SUM(AI30:AI36)</f>
        <v>0</v>
      </c>
      <c r="AJ37" s="319"/>
    </row>
    <row r="38" spans="1:36" s="126" customFormat="1" x14ac:dyDescent="0.25">
      <c r="A38" s="216"/>
      <c r="B38" s="201"/>
      <c r="C38" s="201"/>
      <c r="D38" s="120"/>
      <c r="E38" s="203"/>
      <c r="F38" s="196"/>
      <c r="G38" s="354"/>
      <c r="H38" s="341"/>
      <c r="I38" s="341"/>
      <c r="J38" s="330"/>
      <c r="K38" s="343"/>
      <c r="L38" s="336"/>
      <c r="M38" s="354"/>
      <c r="N38" s="341"/>
      <c r="O38" s="341"/>
      <c r="P38" s="330"/>
      <c r="Q38" s="343"/>
      <c r="R38" s="336"/>
      <c r="S38" s="354"/>
      <c r="T38" s="341"/>
      <c r="U38" s="341"/>
      <c r="V38" s="330"/>
      <c r="W38" s="343"/>
      <c r="X38" s="319"/>
      <c r="Y38" s="354"/>
      <c r="Z38" s="341"/>
      <c r="AA38" s="341"/>
      <c r="AB38" s="330"/>
      <c r="AC38" s="343"/>
      <c r="AD38" s="319"/>
      <c r="AE38" s="354"/>
      <c r="AF38" s="341"/>
      <c r="AG38" s="341"/>
      <c r="AH38" s="330"/>
      <c r="AI38" s="343"/>
      <c r="AJ38" s="319"/>
    </row>
    <row r="39" spans="1:36" s="126" customFormat="1" x14ac:dyDescent="0.25">
      <c r="A39" s="212" t="s">
        <v>150</v>
      </c>
      <c r="B39" s="198" t="s">
        <v>576</v>
      </c>
      <c r="C39" s="198" t="s">
        <v>137</v>
      </c>
      <c r="D39" s="214" t="s">
        <v>141</v>
      </c>
      <c r="E39" s="215" t="s">
        <v>142</v>
      </c>
      <c r="F39" s="196"/>
      <c r="G39" s="352" t="s">
        <v>150</v>
      </c>
      <c r="H39" s="338" t="s">
        <v>576</v>
      </c>
      <c r="I39" s="338" t="s">
        <v>137</v>
      </c>
      <c r="J39" s="214" t="s">
        <v>141</v>
      </c>
      <c r="K39" s="215" t="s">
        <v>142</v>
      </c>
      <c r="L39" s="336"/>
      <c r="M39" s="352" t="s">
        <v>150</v>
      </c>
      <c r="N39" s="338" t="s">
        <v>576</v>
      </c>
      <c r="O39" s="338" t="s">
        <v>137</v>
      </c>
      <c r="P39" s="214" t="s">
        <v>141</v>
      </c>
      <c r="Q39" s="215" t="s">
        <v>142</v>
      </c>
      <c r="R39" s="336"/>
      <c r="S39" s="352" t="s">
        <v>150</v>
      </c>
      <c r="T39" s="338" t="s">
        <v>576</v>
      </c>
      <c r="U39" s="338" t="s">
        <v>137</v>
      </c>
      <c r="V39" s="214" t="s">
        <v>141</v>
      </c>
      <c r="W39" s="215" t="s">
        <v>142</v>
      </c>
      <c r="X39" s="319"/>
      <c r="Y39" s="352" t="s">
        <v>150</v>
      </c>
      <c r="Z39" s="338" t="s">
        <v>576</v>
      </c>
      <c r="AA39" s="338" t="s">
        <v>137</v>
      </c>
      <c r="AB39" s="214" t="s">
        <v>141</v>
      </c>
      <c r="AC39" s="215" t="s">
        <v>142</v>
      </c>
      <c r="AD39" s="319"/>
      <c r="AE39" s="352" t="s">
        <v>150</v>
      </c>
      <c r="AF39" s="338" t="s">
        <v>576</v>
      </c>
      <c r="AG39" s="338" t="s">
        <v>137</v>
      </c>
      <c r="AH39" s="214" t="s">
        <v>141</v>
      </c>
      <c r="AI39" s="215" t="s">
        <v>142</v>
      </c>
      <c r="AJ39" s="319"/>
    </row>
    <row r="40" spans="1:36" s="126" customFormat="1" x14ac:dyDescent="0.25">
      <c r="A40" s="216" t="s">
        <v>317</v>
      </c>
      <c r="B40" s="201"/>
      <c r="C40" s="201" t="s">
        <v>547</v>
      </c>
      <c r="D40" s="218">
        <v>135</v>
      </c>
      <c r="E40" s="203">
        <f t="shared" ref="E40:E47" si="18">D40*B40</f>
        <v>0</v>
      </c>
      <c r="F40" s="196"/>
      <c r="G40" s="354" t="s">
        <v>317</v>
      </c>
      <c r="H40" s="341"/>
      <c r="I40" s="341" t="s">
        <v>547</v>
      </c>
      <c r="J40" s="356">
        <v>135</v>
      </c>
      <c r="K40" s="343">
        <f t="shared" ref="K40:K47" si="19">J40*H40</f>
        <v>0</v>
      </c>
      <c r="L40" s="336"/>
      <c r="M40" s="354" t="s">
        <v>317</v>
      </c>
      <c r="N40" s="341"/>
      <c r="O40" s="341" t="s">
        <v>547</v>
      </c>
      <c r="P40" s="356">
        <v>135</v>
      </c>
      <c r="Q40" s="343">
        <f t="shared" ref="Q40:Q47" si="20">P40*N40</f>
        <v>0</v>
      </c>
      <c r="R40" s="336"/>
      <c r="S40" s="354" t="s">
        <v>317</v>
      </c>
      <c r="T40" s="341"/>
      <c r="U40" s="341" t="s">
        <v>547</v>
      </c>
      <c r="V40" s="356">
        <v>135</v>
      </c>
      <c r="W40" s="343">
        <f t="shared" ref="W40:W47" si="21">V40*T40</f>
        <v>0</v>
      </c>
      <c r="X40" s="319"/>
      <c r="Y40" s="354" t="s">
        <v>317</v>
      </c>
      <c r="Z40" s="341"/>
      <c r="AA40" s="341" t="s">
        <v>547</v>
      </c>
      <c r="AB40" s="356">
        <v>135</v>
      </c>
      <c r="AC40" s="343">
        <f t="shared" ref="AC40:AC47" si="22">AB40*Z40</f>
        <v>0</v>
      </c>
      <c r="AD40" s="319"/>
      <c r="AE40" s="354" t="s">
        <v>317</v>
      </c>
      <c r="AF40" s="341"/>
      <c r="AG40" s="341" t="s">
        <v>547</v>
      </c>
      <c r="AH40" s="356">
        <v>135</v>
      </c>
      <c r="AI40" s="343">
        <f t="shared" ref="AI40:AI47" si="23">AH40*AF40</f>
        <v>0</v>
      </c>
      <c r="AJ40" s="319"/>
    </row>
    <row r="41" spans="1:36" s="126" customFormat="1" x14ac:dyDescent="0.25">
      <c r="A41" s="216" t="s">
        <v>152</v>
      </c>
      <c r="B41" s="201"/>
      <c r="C41" s="201" t="s">
        <v>547</v>
      </c>
      <c r="D41" s="218">
        <v>53</v>
      </c>
      <c r="E41" s="203">
        <f t="shared" si="18"/>
        <v>0</v>
      </c>
      <c r="F41" s="196"/>
      <c r="G41" s="354" t="s">
        <v>152</v>
      </c>
      <c r="H41" s="341"/>
      <c r="I41" s="341" t="s">
        <v>547</v>
      </c>
      <c r="J41" s="356">
        <v>53</v>
      </c>
      <c r="K41" s="343">
        <f t="shared" si="19"/>
        <v>0</v>
      </c>
      <c r="L41" s="336"/>
      <c r="M41" s="354" t="s">
        <v>152</v>
      </c>
      <c r="N41" s="341"/>
      <c r="O41" s="341" t="s">
        <v>547</v>
      </c>
      <c r="P41" s="356">
        <v>53</v>
      </c>
      <c r="Q41" s="343">
        <f t="shared" si="20"/>
        <v>0</v>
      </c>
      <c r="R41" s="336"/>
      <c r="S41" s="354" t="s">
        <v>152</v>
      </c>
      <c r="T41" s="341"/>
      <c r="U41" s="341" t="s">
        <v>547</v>
      </c>
      <c r="V41" s="356">
        <v>53</v>
      </c>
      <c r="W41" s="343">
        <f t="shared" si="21"/>
        <v>0</v>
      </c>
      <c r="X41" s="319"/>
      <c r="Y41" s="354" t="s">
        <v>152</v>
      </c>
      <c r="Z41" s="341"/>
      <c r="AA41" s="341" t="s">
        <v>547</v>
      </c>
      <c r="AB41" s="356">
        <v>53</v>
      </c>
      <c r="AC41" s="343">
        <f t="shared" si="22"/>
        <v>0</v>
      </c>
      <c r="AD41" s="319"/>
      <c r="AE41" s="354" t="s">
        <v>152</v>
      </c>
      <c r="AF41" s="341"/>
      <c r="AG41" s="341" t="s">
        <v>547</v>
      </c>
      <c r="AH41" s="356">
        <v>53</v>
      </c>
      <c r="AI41" s="343">
        <f t="shared" si="23"/>
        <v>0</v>
      </c>
      <c r="AJ41" s="319"/>
    </row>
    <row r="42" spans="1:36" s="126" customFormat="1" x14ac:dyDescent="0.25">
      <c r="A42" s="216" t="s">
        <v>569</v>
      </c>
      <c r="B42" s="201"/>
      <c r="C42" s="201" t="s">
        <v>547</v>
      </c>
      <c r="D42" s="218">
        <v>50</v>
      </c>
      <c r="E42" s="203">
        <f t="shared" si="18"/>
        <v>0</v>
      </c>
      <c r="F42" s="196"/>
      <c r="G42" s="354" t="s">
        <v>569</v>
      </c>
      <c r="H42" s="341"/>
      <c r="I42" s="341" t="s">
        <v>547</v>
      </c>
      <c r="J42" s="356">
        <v>50</v>
      </c>
      <c r="K42" s="343">
        <f t="shared" si="19"/>
        <v>0</v>
      </c>
      <c r="L42" s="336"/>
      <c r="M42" s="354" t="s">
        <v>569</v>
      </c>
      <c r="N42" s="341"/>
      <c r="O42" s="341" t="s">
        <v>547</v>
      </c>
      <c r="P42" s="356">
        <v>50</v>
      </c>
      <c r="Q42" s="343">
        <f t="shared" si="20"/>
        <v>0</v>
      </c>
      <c r="R42" s="336"/>
      <c r="S42" s="354" t="s">
        <v>569</v>
      </c>
      <c r="T42" s="341"/>
      <c r="U42" s="341" t="s">
        <v>547</v>
      </c>
      <c r="V42" s="356">
        <v>50</v>
      </c>
      <c r="W42" s="343">
        <f t="shared" si="21"/>
        <v>0</v>
      </c>
      <c r="X42" s="319"/>
      <c r="Y42" s="354" t="s">
        <v>569</v>
      </c>
      <c r="Z42" s="341"/>
      <c r="AA42" s="341" t="s">
        <v>547</v>
      </c>
      <c r="AB42" s="356">
        <v>50</v>
      </c>
      <c r="AC42" s="343">
        <f t="shared" si="22"/>
        <v>0</v>
      </c>
      <c r="AD42" s="319"/>
      <c r="AE42" s="354" t="s">
        <v>569</v>
      </c>
      <c r="AF42" s="341"/>
      <c r="AG42" s="341" t="s">
        <v>547</v>
      </c>
      <c r="AH42" s="356">
        <v>50</v>
      </c>
      <c r="AI42" s="343">
        <f t="shared" si="23"/>
        <v>0</v>
      </c>
      <c r="AJ42" s="319"/>
    </row>
    <row r="43" spans="1:36" s="126" customFormat="1" x14ac:dyDescent="0.25">
      <c r="A43" s="216" t="s">
        <v>153</v>
      </c>
      <c r="B43" s="201"/>
      <c r="C43" s="201" t="s">
        <v>547</v>
      </c>
      <c r="D43" s="218">
        <v>35</v>
      </c>
      <c r="E43" s="203">
        <f t="shared" si="18"/>
        <v>0</v>
      </c>
      <c r="F43" s="196"/>
      <c r="G43" s="354" t="s">
        <v>153</v>
      </c>
      <c r="H43" s="341"/>
      <c r="I43" s="341" t="s">
        <v>547</v>
      </c>
      <c r="J43" s="356">
        <v>35</v>
      </c>
      <c r="K43" s="343">
        <f t="shared" si="19"/>
        <v>0</v>
      </c>
      <c r="L43" s="336"/>
      <c r="M43" s="354" t="s">
        <v>153</v>
      </c>
      <c r="N43" s="341"/>
      <c r="O43" s="341" t="s">
        <v>547</v>
      </c>
      <c r="P43" s="356">
        <v>35</v>
      </c>
      <c r="Q43" s="343">
        <f t="shared" si="20"/>
        <v>0</v>
      </c>
      <c r="R43" s="336"/>
      <c r="S43" s="354" t="s">
        <v>153</v>
      </c>
      <c r="T43" s="341"/>
      <c r="U43" s="341" t="s">
        <v>547</v>
      </c>
      <c r="V43" s="356">
        <v>35</v>
      </c>
      <c r="W43" s="343">
        <f t="shared" si="21"/>
        <v>0</v>
      </c>
      <c r="X43" s="319"/>
      <c r="Y43" s="354" t="s">
        <v>153</v>
      </c>
      <c r="Z43" s="341"/>
      <c r="AA43" s="341" t="s">
        <v>547</v>
      </c>
      <c r="AB43" s="356">
        <v>35</v>
      </c>
      <c r="AC43" s="343">
        <f t="shared" si="22"/>
        <v>0</v>
      </c>
      <c r="AD43" s="319"/>
      <c r="AE43" s="354" t="s">
        <v>153</v>
      </c>
      <c r="AF43" s="341"/>
      <c r="AG43" s="341" t="s">
        <v>547</v>
      </c>
      <c r="AH43" s="356">
        <v>35</v>
      </c>
      <c r="AI43" s="343">
        <f t="shared" si="23"/>
        <v>0</v>
      </c>
      <c r="AJ43" s="319"/>
    </row>
    <row r="44" spans="1:36" s="126" customFormat="1" x14ac:dyDescent="0.25">
      <c r="A44" s="216" t="s">
        <v>154</v>
      </c>
      <c r="B44" s="201"/>
      <c r="C44" s="201" t="s">
        <v>548</v>
      </c>
      <c r="D44" s="218">
        <v>25</v>
      </c>
      <c r="E44" s="203">
        <f t="shared" si="18"/>
        <v>0</v>
      </c>
      <c r="F44" s="196"/>
      <c r="G44" s="354" t="s">
        <v>154</v>
      </c>
      <c r="H44" s="341"/>
      <c r="I44" s="341" t="s">
        <v>548</v>
      </c>
      <c r="J44" s="356">
        <v>25</v>
      </c>
      <c r="K44" s="343">
        <f t="shared" si="19"/>
        <v>0</v>
      </c>
      <c r="L44" s="336"/>
      <c r="M44" s="354" t="s">
        <v>154</v>
      </c>
      <c r="N44" s="341"/>
      <c r="O44" s="341" t="s">
        <v>548</v>
      </c>
      <c r="P44" s="356">
        <v>25</v>
      </c>
      <c r="Q44" s="343">
        <f t="shared" si="20"/>
        <v>0</v>
      </c>
      <c r="R44" s="336"/>
      <c r="S44" s="354" t="s">
        <v>154</v>
      </c>
      <c r="T44" s="341"/>
      <c r="U44" s="341" t="s">
        <v>548</v>
      </c>
      <c r="V44" s="356">
        <v>25</v>
      </c>
      <c r="W44" s="343">
        <f t="shared" si="21"/>
        <v>0</v>
      </c>
      <c r="X44" s="319"/>
      <c r="Y44" s="354" t="s">
        <v>154</v>
      </c>
      <c r="Z44" s="341"/>
      <c r="AA44" s="341" t="s">
        <v>548</v>
      </c>
      <c r="AB44" s="356">
        <v>25</v>
      </c>
      <c r="AC44" s="343">
        <f t="shared" si="22"/>
        <v>0</v>
      </c>
      <c r="AD44" s="319"/>
      <c r="AE44" s="354" t="s">
        <v>154</v>
      </c>
      <c r="AF44" s="341"/>
      <c r="AG44" s="341" t="s">
        <v>548</v>
      </c>
      <c r="AH44" s="356">
        <v>25</v>
      </c>
      <c r="AI44" s="343">
        <f t="shared" si="23"/>
        <v>0</v>
      </c>
      <c r="AJ44" s="319"/>
    </row>
    <row r="45" spans="1:36" s="126" customFormat="1" x14ac:dyDescent="0.25">
      <c r="A45" s="216" t="s">
        <v>316</v>
      </c>
      <c r="B45" s="201"/>
      <c r="C45" s="201" t="s">
        <v>548</v>
      </c>
      <c r="D45" s="218">
        <v>26</v>
      </c>
      <c r="E45" s="203">
        <f t="shared" si="18"/>
        <v>0</v>
      </c>
      <c r="F45" s="196"/>
      <c r="G45" s="354" t="s">
        <v>316</v>
      </c>
      <c r="H45" s="341"/>
      <c r="I45" s="341" t="s">
        <v>548</v>
      </c>
      <c r="J45" s="356">
        <v>26</v>
      </c>
      <c r="K45" s="343">
        <f t="shared" si="19"/>
        <v>0</v>
      </c>
      <c r="L45" s="336"/>
      <c r="M45" s="354" t="s">
        <v>316</v>
      </c>
      <c r="N45" s="341"/>
      <c r="O45" s="341" t="s">
        <v>548</v>
      </c>
      <c r="P45" s="356">
        <v>26</v>
      </c>
      <c r="Q45" s="343">
        <f t="shared" si="20"/>
        <v>0</v>
      </c>
      <c r="R45" s="336"/>
      <c r="S45" s="354" t="s">
        <v>316</v>
      </c>
      <c r="T45" s="341"/>
      <c r="U45" s="341" t="s">
        <v>548</v>
      </c>
      <c r="V45" s="356">
        <v>26</v>
      </c>
      <c r="W45" s="343">
        <f t="shared" si="21"/>
        <v>0</v>
      </c>
      <c r="X45" s="319"/>
      <c r="Y45" s="354" t="s">
        <v>316</v>
      </c>
      <c r="Z45" s="341"/>
      <c r="AA45" s="341" t="s">
        <v>548</v>
      </c>
      <c r="AB45" s="356">
        <v>26</v>
      </c>
      <c r="AC45" s="343">
        <f t="shared" si="22"/>
        <v>0</v>
      </c>
      <c r="AD45" s="319"/>
      <c r="AE45" s="354" t="s">
        <v>316</v>
      </c>
      <c r="AF45" s="341"/>
      <c r="AG45" s="341" t="s">
        <v>548</v>
      </c>
      <c r="AH45" s="356">
        <v>26</v>
      </c>
      <c r="AI45" s="343">
        <f t="shared" si="23"/>
        <v>0</v>
      </c>
      <c r="AJ45" s="319"/>
    </row>
    <row r="46" spans="1:36" s="126" customFormat="1" x14ac:dyDescent="0.25">
      <c r="A46" s="216" t="s">
        <v>151</v>
      </c>
      <c r="B46" s="201"/>
      <c r="C46" s="201" t="s">
        <v>547</v>
      </c>
      <c r="D46" s="218">
        <v>59</v>
      </c>
      <c r="E46" s="203">
        <f t="shared" si="18"/>
        <v>0</v>
      </c>
      <c r="F46" s="196"/>
      <c r="G46" s="354" t="s">
        <v>151</v>
      </c>
      <c r="H46" s="341"/>
      <c r="I46" s="341" t="s">
        <v>547</v>
      </c>
      <c r="J46" s="356">
        <v>59</v>
      </c>
      <c r="K46" s="343">
        <f t="shared" si="19"/>
        <v>0</v>
      </c>
      <c r="L46" s="336"/>
      <c r="M46" s="354" t="s">
        <v>151</v>
      </c>
      <c r="N46" s="341"/>
      <c r="O46" s="341" t="s">
        <v>547</v>
      </c>
      <c r="P46" s="356">
        <v>59</v>
      </c>
      <c r="Q46" s="343">
        <f t="shared" si="20"/>
        <v>0</v>
      </c>
      <c r="R46" s="336"/>
      <c r="S46" s="354" t="s">
        <v>151</v>
      </c>
      <c r="T46" s="341"/>
      <c r="U46" s="341" t="s">
        <v>547</v>
      </c>
      <c r="V46" s="356">
        <v>59</v>
      </c>
      <c r="W46" s="343">
        <f t="shared" si="21"/>
        <v>0</v>
      </c>
      <c r="X46" s="319"/>
      <c r="Y46" s="354" t="s">
        <v>151</v>
      </c>
      <c r="Z46" s="341"/>
      <c r="AA46" s="341" t="s">
        <v>547</v>
      </c>
      <c r="AB46" s="356">
        <v>59</v>
      </c>
      <c r="AC46" s="343">
        <f t="shared" si="22"/>
        <v>0</v>
      </c>
      <c r="AD46" s="319"/>
      <c r="AE46" s="354" t="s">
        <v>151</v>
      </c>
      <c r="AF46" s="341"/>
      <c r="AG46" s="341" t="s">
        <v>547</v>
      </c>
      <c r="AH46" s="356">
        <v>59</v>
      </c>
      <c r="AI46" s="343">
        <f t="shared" si="23"/>
        <v>0</v>
      </c>
      <c r="AJ46" s="319"/>
    </row>
    <row r="47" spans="1:36" s="126" customFormat="1" x14ac:dyDescent="0.25">
      <c r="A47" s="216" t="s">
        <v>570</v>
      </c>
      <c r="B47" s="201"/>
      <c r="C47" s="201"/>
      <c r="D47" s="218">
        <v>0</v>
      </c>
      <c r="E47" s="203">
        <f t="shared" si="18"/>
        <v>0</v>
      </c>
      <c r="F47" s="196"/>
      <c r="G47" s="354" t="s">
        <v>570</v>
      </c>
      <c r="H47" s="341"/>
      <c r="I47" s="341"/>
      <c r="J47" s="356">
        <v>0</v>
      </c>
      <c r="K47" s="343">
        <f t="shared" si="19"/>
        <v>0</v>
      </c>
      <c r="L47" s="336"/>
      <c r="M47" s="354" t="s">
        <v>570</v>
      </c>
      <c r="N47" s="341"/>
      <c r="O47" s="341"/>
      <c r="P47" s="356">
        <v>0</v>
      </c>
      <c r="Q47" s="343">
        <f t="shared" si="20"/>
        <v>0</v>
      </c>
      <c r="R47" s="336"/>
      <c r="S47" s="354" t="s">
        <v>570</v>
      </c>
      <c r="T47" s="341"/>
      <c r="U47" s="341"/>
      <c r="V47" s="356">
        <v>0</v>
      </c>
      <c r="W47" s="343">
        <f t="shared" si="21"/>
        <v>0</v>
      </c>
      <c r="X47" s="319"/>
      <c r="Y47" s="354" t="s">
        <v>570</v>
      </c>
      <c r="Z47" s="341"/>
      <c r="AA47" s="341"/>
      <c r="AB47" s="356">
        <v>0</v>
      </c>
      <c r="AC47" s="343">
        <f t="shared" si="22"/>
        <v>0</v>
      </c>
      <c r="AD47" s="319"/>
      <c r="AE47" s="354" t="s">
        <v>570</v>
      </c>
      <c r="AF47" s="341"/>
      <c r="AG47" s="341"/>
      <c r="AH47" s="356">
        <v>0</v>
      </c>
      <c r="AI47" s="343">
        <f t="shared" si="23"/>
        <v>0</v>
      </c>
      <c r="AJ47" s="319"/>
    </row>
    <row r="48" spans="1:36" s="126" customFormat="1" ht="15.75" thickBot="1" x14ac:dyDescent="0.3">
      <c r="A48" s="219" t="s">
        <v>162</v>
      </c>
      <c r="B48" s="345"/>
      <c r="C48" s="221"/>
      <c r="D48" s="222">
        <v>0</v>
      </c>
      <c r="E48" s="207">
        <f>D48*B48</f>
        <v>0</v>
      </c>
      <c r="F48" s="196"/>
      <c r="G48" s="357" t="s">
        <v>162</v>
      </c>
      <c r="H48" s="345"/>
      <c r="I48" s="359"/>
      <c r="J48" s="360">
        <v>0</v>
      </c>
      <c r="K48" s="347">
        <f>J48*H48</f>
        <v>0</v>
      </c>
      <c r="L48" s="336"/>
      <c r="M48" s="357" t="s">
        <v>162</v>
      </c>
      <c r="N48" s="345"/>
      <c r="O48" s="359"/>
      <c r="P48" s="360">
        <v>0</v>
      </c>
      <c r="Q48" s="347">
        <f>P48*N48</f>
        <v>0</v>
      </c>
      <c r="R48" s="336"/>
      <c r="S48" s="357" t="s">
        <v>162</v>
      </c>
      <c r="T48" s="345"/>
      <c r="U48" s="359"/>
      <c r="V48" s="360">
        <v>0</v>
      </c>
      <c r="W48" s="347">
        <f>V48*T48</f>
        <v>0</v>
      </c>
      <c r="X48" s="319"/>
      <c r="Y48" s="357" t="s">
        <v>162</v>
      </c>
      <c r="Z48" s="345"/>
      <c r="AA48" s="359"/>
      <c r="AB48" s="360">
        <v>0</v>
      </c>
      <c r="AC48" s="347">
        <f>AB48*Z48</f>
        <v>0</v>
      </c>
      <c r="AD48" s="319"/>
      <c r="AE48" s="357" t="s">
        <v>162</v>
      </c>
      <c r="AF48" s="345"/>
      <c r="AG48" s="359"/>
      <c r="AH48" s="360">
        <v>0</v>
      </c>
      <c r="AI48" s="347">
        <f>AH48*AF48</f>
        <v>0</v>
      </c>
      <c r="AJ48" s="319"/>
    </row>
    <row r="49" spans="1:36" s="126" customFormat="1" ht="15.75" thickTop="1" x14ac:dyDescent="0.25">
      <c r="A49" s="212" t="s">
        <v>104</v>
      </c>
      <c r="B49" s="120"/>
      <c r="C49" s="120"/>
      <c r="D49" s="120"/>
      <c r="E49" s="38">
        <f>SUM(E40:E48)</f>
        <v>0</v>
      </c>
      <c r="F49" s="196"/>
      <c r="G49" s="352" t="s">
        <v>104</v>
      </c>
      <c r="H49" s="330"/>
      <c r="I49" s="330"/>
      <c r="J49" s="330"/>
      <c r="K49" s="325">
        <f>SUM(K40:K48)</f>
        <v>0</v>
      </c>
      <c r="L49" s="336"/>
      <c r="M49" s="352" t="s">
        <v>104</v>
      </c>
      <c r="N49" s="330"/>
      <c r="O49" s="330"/>
      <c r="P49" s="330"/>
      <c r="Q49" s="325">
        <f>SUM(Q40:Q48)</f>
        <v>0</v>
      </c>
      <c r="R49" s="336"/>
      <c r="S49" s="352" t="s">
        <v>104</v>
      </c>
      <c r="T49" s="330"/>
      <c r="U49" s="330"/>
      <c r="V49" s="330"/>
      <c r="W49" s="325">
        <f>SUM(W40:W48)</f>
        <v>0</v>
      </c>
      <c r="X49" s="319"/>
      <c r="Y49" s="352" t="s">
        <v>104</v>
      </c>
      <c r="Z49" s="330"/>
      <c r="AA49" s="330"/>
      <c r="AB49" s="330"/>
      <c r="AC49" s="325">
        <f>SUM(AC40:AC48)</f>
        <v>0</v>
      </c>
      <c r="AD49" s="319"/>
      <c r="AE49" s="352" t="s">
        <v>104</v>
      </c>
      <c r="AF49" s="330"/>
      <c r="AG49" s="330"/>
      <c r="AH49" s="330"/>
      <c r="AI49" s="325">
        <f>SUM(AI40:AI48)</f>
        <v>0</v>
      </c>
      <c r="AJ49" s="319"/>
    </row>
    <row r="50" spans="1:36" s="126" customFormat="1" x14ac:dyDescent="0.25">
      <c r="A50" s="216"/>
      <c r="B50" s="201"/>
      <c r="C50" s="201"/>
      <c r="D50" s="120"/>
      <c r="E50" s="203"/>
      <c r="F50" s="196"/>
      <c r="G50" s="354"/>
      <c r="H50" s="341"/>
      <c r="I50" s="341"/>
      <c r="J50" s="330"/>
      <c r="K50" s="343"/>
      <c r="L50" s="336"/>
      <c r="M50" s="354"/>
      <c r="N50" s="341"/>
      <c r="O50" s="341"/>
      <c r="P50" s="330"/>
      <c r="Q50" s="343"/>
      <c r="R50" s="336"/>
      <c r="S50" s="354"/>
      <c r="T50" s="341"/>
      <c r="U50" s="341"/>
      <c r="V50" s="330"/>
      <c r="W50" s="343"/>
      <c r="X50" s="319"/>
      <c r="Y50" s="354"/>
      <c r="Z50" s="341"/>
      <c r="AA50" s="341"/>
      <c r="AB50" s="330"/>
      <c r="AC50" s="343"/>
      <c r="AD50" s="319"/>
      <c r="AE50" s="354"/>
      <c r="AF50" s="341"/>
      <c r="AG50" s="341"/>
      <c r="AH50" s="330"/>
      <c r="AI50" s="343"/>
      <c r="AJ50" s="319"/>
    </row>
    <row r="51" spans="1:36" s="126" customFormat="1" x14ac:dyDescent="0.25">
      <c r="A51" s="212" t="s">
        <v>549</v>
      </c>
      <c r="B51" s="198" t="s">
        <v>576</v>
      </c>
      <c r="C51" s="198" t="s">
        <v>137</v>
      </c>
      <c r="D51" s="270" t="s">
        <v>141</v>
      </c>
      <c r="E51" s="271" t="s">
        <v>142</v>
      </c>
      <c r="F51" s="196"/>
      <c r="G51" s="352" t="s">
        <v>549</v>
      </c>
      <c r="H51" s="338" t="s">
        <v>576</v>
      </c>
      <c r="I51" s="338" t="s">
        <v>137</v>
      </c>
      <c r="J51" s="390" t="s">
        <v>141</v>
      </c>
      <c r="K51" s="391" t="s">
        <v>142</v>
      </c>
      <c r="L51" s="336"/>
      <c r="M51" s="352" t="s">
        <v>549</v>
      </c>
      <c r="N51" s="338" t="s">
        <v>576</v>
      </c>
      <c r="O51" s="338" t="s">
        <v>137</v>
      </c>
      <c r="P51" s="390" t="s">
        <v>141</v>
      </c>
      <c r="Q51" s="391" t="s">
        <v>142</v>
      </c>
      <c r="R51" s="336"/>
      <c r="S51" s="352" t="s">
        <v>549</v>
      </c>
      <c r="T51" s="338" t="s">
        <v>576</v>
      </c>
      <c r="U51" s="338" t="s">
        <v>137</v>
      </c>
      <c r="V51" s="390" t="s">
        <v>141</v>
      </c>
      <c r="W51" s="391" t="s">
        <v>142</v>
      </c>
      <c r="X51" s="319"/>
      <c r="Y51" s="352" t="s">
        <v>549</v>
      </c>
      <c r="Z51" s="338" t="s">
        <v>576</v>
      </c>
      <c r="AA51" s="338" t="s">
        <v>137</v>
      </c>
      <c r="AB51" s="390" t="s">
        <v>141</v>
      </c>
      <c r="AC51" s="391" t="s">
        <v>142</v>
      </c>
      <c r="AD51" s="319"/>
      <c r="AE51" s="352" t="s">
        <v>549</v>
      </c>
      <c r="AF51" s="338" t="s">
        <v>576</v>
      </c>
      <c r="AG51" s="338" t="s">
        <v>137</v>
      </c>
      <c r="AH51" s="390" t="s">
        <v>141</v>
      </c>
      <c r="AI51" s="391" t="s">
        <v>142</v>
      </c>
      <c r="AJ51" s="319"/>
    </row>
    <row r="52" spans="1:36" s="126" customFormat="1" x14ac:dyDescent="0.25">
      <c r="A52" s="216" t="s">
        <v>566</v>
      </c>
      <c r="B52" s="201"/>
      <c r="C52" s="201" t="s">
        <v>550</v>
      </c>
      <c r="D52" s="218">
        <v>0</v>
      </c>
      <c r="E52" s="203">
        <f t="shared" ref="E52:E53" si="24">D52*B52</f>
        <v>0</v>
      </c>
      <c r="F52" s="196"/>
      <c r="G52" s="354" t="s">
        <v>566</v>
      </c>
      <c r="H52" s="341"/>
      <c r="I52" s="341" t="s">
        <v>550</v>
      </c>
      <c r="J52" s="356">
        <v>0</v>
      </c>
      <c r="K52" s="343">
        <f t="shared" ref="K52:K54" si="25">J52*H52</f>
        <v>0</v>
      </c>
      <c r="L52" s="336"/>
      <c r="M52" s="354" t="s">
        <v>566</v>
      </c>
      <c r="N52" s="341"/>
      <c r="O52" s="341" t="s">
        <v>550</v>
      </c>
      <c r="P52" s="356">
        <v>0</v>
      </c>
      <c r="Q52" s="343">
        <f t="shared" ref="Q52:Q54" si="26">P52*N52</f>
        <v>0</v>
      </c>
      <c r="R52" s="336"/>
      <c r="S52" s="354" t="s">
        <v>566</v>
      </c>
      <c r="T52" s="341"/>
      <c r="U52" s="341" t="s">
        <v>550</v>
      </c>
      <c r="V52" s="356">
        <v>0</v>
      </c>
      <c r="W52" s="343">
        <f t="shared" ref="W52:W54" si="27">V52*T52</f>
        <v>0</v>
      </c>
      <c r="X52" s="319"/>
      <c r="Y52" s="354" t="s">
        <v>566</v>
      </c>
      <c r="Z52" s="341"/>
      <c r="AA52" s="341" t="s">
        <v>550</v>
      </c>
      <c r="AB52" s="356">
        <v>0</v>
      </c>
      <c r="AC52" s="343">
        <f t="shared" ref="AC52:AC54" si="28">AB52*Z52</f>
        <v>0</v>
      </c>
      <c r="AD52" s="319"/>
      <c r="AE52" s="354" t="s">
        <v>566</v>
      </c>
      <c r="AF52" s="341"/>
      <c r="AG52" s="341" t="s">
        <v>550</v>
      </c>
      <c r="AH52" s="356">
        <v>0</v>
      </c>
      <c r="AI52" s="343">
        <f t="shared" ref="AI52:AI54" si="29">AH52*AF52</f>
        <v>0</v>
      </c>
      <c r="AJ52" s="319"/>
    </row>
    <row r="53" spans="1:36" x14ac:dyDescent="0.25">
      <c r="A53" s="216" t="s">
        <v>634</v>
      </c>
      <c r="B53" s="201"/>
      <c r="C53" s="201" t="s">
        <v>550</v>
      </c>
      <c r="D53" s="218">
        <v>0</v>
      </c>
      <c r="E53" s="203">
        <f t="shared" si="24"/>
        <v>0</v>
      </c>
      <c r="F53" s="196"/>
      <c r="G53" s="354" t="s">
        <v>634</v>
      </c>
      <c r="H53" s="341"/>
      <c r="I53" s="341" t="s">
        <v>550</v>
      </c>
      <c r="J53" s="356">
        <v>0</v>
      </c>
      <c r="K53" s="343">
        <f t="shared" si="25"/>
        <v>0</v>
      </c>
      <c r="L53" s="336"/>
      <c r="M53" s="354" t="s">
        <v>634</v>
      </c>
      <c r="N53" s="341"/>
      <c r="O53" s="341" t="s">
        <v>550</v>
      </c>
      <c r="P53" s="356">
        <v>0</v>
      </c>
      <c r="Q53" s="343">
        <f t="shared" si="26"/>
        <v>0</v>
      </c>
      <c r="R53" s="336"/>
      <c r="S53" s="354" t="s">
        <v>634</v>
      </c>
      <c r="T53" s="341"/>
      <c r="U53" s="341" t="s">
        <v>550</v>
      </c>
      <c r="V53" s="356">
        <v>0</v>
      </c>
      <c r="W53" s="343">
        <f t="shared" si="27"/>
        <v>0</v>
      </c>
      <c r="Y53" s="354" t="s">
        <v>634</v>
      </c>
      <c r="Z53" s="341"/>
      <c r="AA53" s="341" t="s">
        <v>550</v>
      </c>
      <c r="AB53" s="356">
        <v>0</v>
      </c>
      <c r="AC53" s="343">
        <f t="shared" si="28"/>
        <v>0</v>
      </c>
      <c r="AE53" s="354" t="s">
        <v>634</v>
      </c>
      <c r="AF53" s="341"/>
      <c r="AG53" s="341" t="s">
        <v>550</v>
      </c>
      <c r="AH53" s="356">
        <v>0</v>
      </c>
      <c r="AI53" s="343">
        <f t="shared" si="29"/>
        <v>0</v>
      </c>
    </row>
    <row r="54" spans="1:36" s="126" customFormat="1" x14ac:dyDescent="0.25">
      <c r="A54" s="216" t="s">
        <v>635</v>
      </c>
      <c r="B54" s="201"/>
      <c r="C54" s="201" t="s">
        <v>550</v>
      </c>
      <c r="D54" s="218">
        <v>0</v>
      </c>
      <c r="E54" s="203">
        <f t="shared" ref="E54" si="30">D54*B54</f>
        <v>0</v>
      </c>
      <c r="F54" s="196"/>
      <c r="G54" s="354" t="s">
        <v>635</v>
      </c>
      <c r="H54" s="341"/>
      <c r="I54" s="341" t="s">
        <v>550</v>
      </c>
      <c r="J54" s="356">
        <v>0</v>
      </c>
      <c r="K54" s="343">
        <f t="shared" si="25"/>
        <v>0</v>
      </c>
      <c r="L54" s="336"/>
      <c r="M54" s="354" t="s">
        <v>635</v>
      </c>
      <c r="N54" s="341"/>
      <c r="O54" s="341" t="s">
        <v>550</v>
      </c>
      <c r="P54" s="356">
        <v>0</v>
      </c>
      <c r="Q54" s="343">
        <f t="shared" si="26"/>
        <v>0</v>
      </c>
      <c r="R54" s="336"/>
      <c r="S54" s="354" t="s">
        <v>635</v>
      </c>
      <c r="T54" s="341"/>
      <c r="U54" s="341" t="s">
        <v>550</v>
      </c>
      <c r="V54" s="356">
        <v>0</v>
      </c>
      <c r="W54" s="343">
        <f t="shared" si="27"/>
        <v>0</v>
      </c>
      <c r="X54" s="319"/>
      <c r="Y54" s="354" t="s">
        <v>635</v>
      </c>
      <c r="Z54" s="341"/>
      <c r="AA54" s="341" t="s">
        <v>550</v>
      </c>
      <c r="AB54" s="356">
        <v>0</v>
      </c>
      <c r="AC54" s="343">
        <f t="shared" si="28"/>
        <v>0</v>
      </c>
      <c r="AD54" s="319"/>
      <c r="AE54" s="354" t="s">
        <v>635</v>
      </c>
      <c r="AF54" s="341"/>
      <c r="AG54" s="341" t="s">
        <v>550</v>
      </c>
      <c r="AH54" s="356">
        <v>0</v>
      </c>
      <c r="AI54" s="343">
        <f t="shared" si="29"/>
        <v>0</v>
      </c>
      <c r="AJ54" s="319"/>
    </row>
    <row r="55" spans="1:36" ht="15.75" thickBot="1" x14ac:dyDescent="0.3">
      <c r="A55" s="219" t="s">
        <v>579</v>
      </c>
      <c r="B55" s="345"/>
      <c r="C55" s="205" t="s">
        <v>550</v>
      </c>
      <c r="D55" s="222">
        <v>0</v>
      </c>
      <c r="E55" s="207">
        <f>D55*B55</f>
        <v>0</v>
      </c>
      <c r="F55" s="196"/>
      <c r="G55" s="357" t="s">
        <v>579</v>
      </c>
      <c r="H55" s="345"/>
      <c r="I55" s="345" t="s">
        <v>550</v>
      </c>
      <c r="J55" s="360">
        <v>0</v>
      </c>
      <c r="K55" s="347">
        <f>J55*H55</f>
        <v>0</v>
      </c>
      <c r="L55" s="336"/>
      <c r="M55" s="357" t="s">
        <v>579</v>
      </c>
      <c r="N55" s="345"/>
      <c r="O55" s="345" t="s">
        <v>550</v>
      </c>
      <c r="P55" s="360">
        <v>0</v>
      </c>
      <c r="Q55" s="347">
        <f>P55*N55</f>
        <v>0</v>
      </c>
      <c r="R55" s="336"/>
      <c r="S55" s="357" t="s">
        <v>579</v>
      </c>
      <c r="T55" s="345"/>
      <c r="U55" s="345" t="s">
        <v>550</v>
      </c>
      <c r="V55" s="360">
        <v>0</v>
      </c>
      <c r="W55" s="347">
        <f>V55*T55</f>
        <v>0</v>
      </c>
      <c r="Y55" s="357" t="s">
        <v>579</v>
      </c>
      <c r="Z55" s="345"/>
      <c r="AA55" s="345" t="s">
        <v>550</v>
      </c>
      <c r="AB55" s="360">
        <v>0</v>
      </c>
      <c r="AC55" s="347">
        <f>AB55*Z55</f>
        <v>0</v>
      </c>
      <c r="AE55" s="357" t="s">
        <v>579</v>
      </c>
      <c r="AF55" s="345"/>
      <c r="AG55" s="345" t="s">
        <v>550</v>
      </c>
      <c r="AH55" s="360">
        <v>0</v>
      </c>
      <c r="AI55" s="347">
        <f>AH55*AF55</f>
        <v>0</v>
      </c>
    </row>
    <row r="56" spans="1:36" ht="15.75" thickTop="1" x14ac:dyDescent="0.25">
      <c r="A56" s="212" t="s">
        <v>104</v>
      </c>
      <c r="B56" s="120"/>
      <c r="C56" s="120"/>
      <c r="D56" s="120"/>
      <c r="E56" s="38">
        <f>SUM(E52:E55)</f>
        <v>0</v>
      </c>
      <c r="F56" s="196"/>
      <c r="G56" s="352" t="s">
        <v>104</v>
      </c>
      <c r="H56" s="330"/>
      <c r="I56" s="330"/>
      <c r="J56" s="330"/>
      <c r="K56" s="325">
        <f>SUM(K52:K55)</f>
        <v>0</v>
      </c>
      <c r="L56" s="336"/>
      <c r="M56" s="352" t="s">
        <v>104</v>
      </c>
      <c r="N56" s="330"/>
      <c r="O56" s="330"/>
      <c r="P56" s="330"/>
      <c r="Q56" s="325">
        <f>SUM(Q52:Q55)</f>
        <v>0</v>
      </c>
      <c r="R56" s="336"/>
      <c r="S56" s="352" t="s">
        <v>104</v>
      </c>
      <c r="T56" s="330"/>
      <c r="U56" s="330"/>
      <c r="V56" s="330"/>
      <c r="W56" s="325">
        <f>SUM(W52:W55)</f>
        <v>0</v>
      </c>
      <c r="Y56" s="352" t="s">
        <v>104</v>
      </c>
      <c r="Z56" s="330"/>
      <c r="AA56" s="330"/>
      <c r="AB56" s="330"/>
      <c r="AC56" s="325">
        <f>SUM(AC52:AC55)</f>
        <v>0</v>
      </c>
      <c r="AE56" s="352" t="s">
        <v>104</v>
      </c>
      <c r="AF56" s="330"/>
      <c r="AG56" s="330"/>
      <c r="AH56" s="330"/>
      <c r="AI56" s="325">
        <f>SUM(AI52:AI55)</f>
        <v>0</v>
      </c>
    </row>
    <row r="57" spans="1:36" ht="15.75" thickBot="1" x14ac:dyDescent="0.3">
      <c r="A57" s="223"/>
      <c r="B57" s="224"/>
      <c r="C57" s="224"/>
      <c r="D57" s="224"/>
      <c r="E57" s="225"/>
      <c r="F57" s="196"/>
      <c r="G57" s="361"/>
      <c r="H57" s="362"/>
      <c r="I57" s="362"/>
      <c r="J57" s="362"/>
      <c r="K57" s="363"/>
      <c r="L57" s="336"/>
      <c r="M57" s="361"/>
      <c r="N57" s="362"/>
      <c r="O57" s="362"/>
      <c r="P57" s="362"/>
      <c r="Q57" s="363"/>
      <c r="R57" s="336"/>
      <c r="S57" s="361"/>
      <c r="T57" s="362"/>
      <c r="U57" s="362"/>
      <c r="V57" s="362"/>
      <c r="W57" s="363"/>
      <c r="Y57" s="361"/>
      <c r="Z57" s="362"/>
      <c r="AA57" s="362"/>
      <c r="AB57" s="362"/>
      <c r="AC57" s="363"/>
      <c r="AE57" s="361"/>
      <c r="AF57" s="362"/>
      <c r="AG57" s="362"/>
      <c r="AH57" s="362"/>
      <c r="AI57" s="363"/>
    </row>
    <row r="58" spans="1:36" ht="15.75" thickBot="1" x14ac:dyDescent="0.3">
      <c r="A58" s="42" t="s">
        <v>135</v>
      </c>
      <c r="B58" s="226"/>
      <c r="C58" s="226"/>
      <c r="D58" s="226"/>
      <c r="E58" s="394">
        <f>SUM(E27+E37+E49+E56)</f>
        <v>0</v>
      </c>
      <c r="F58" s="196"/>
      <c r="G58" s="328" t="s">
        <v>135</v>
      </c>
      <c r="H58" s="364"/>
      <c r="I58" s="364"/>
      <c r="J58" s="364"/>
      <c r="K58" s="394">
        <f>SUM(K27+K37+K49+K56)</f>
        <v>0</v>
      </c>
      <c r="L58" s="336"/>
      <c r="M58" s="328" t="s">
        <v>135</v>
      </c>
      <c r="N58" s="364"/>
      <c r="O58" s="364"/>
      <c r="P58" s="364"/>
      <c r="Q58" s="394">
        <f>SUM(Q27+Q37+Q49+Q56)</f>
        <v>0</v>
      </c>
      <c r="R58" s="336"/>
      <c r="S58" s="328" t="s">
        <v>135</v>
      </c>
      <c r="T58" s="364"/>
      <c r="U58" s="364"/>
      <c r="V58" s="364"/>
      <c r="W58" s="394">
        <f>SUM(W27+W37+W49+W56)</f>
        <v>0</v>
      </c>
      <c r="Y58" s="328" t="s">
        <v>135</v>
      </c>
      <c r="Z58" s="364"/>
      <c r="AA58" s="364"/>
      <c r="AB58" s="364"/>
      <c r="AC58" s="394">
        <f>SUM(AC27+AC37+AC49+AC56)</f>
        <v>0</v>
      </c>
      <c r="AE58" s="328" t="s">
        <v>135</v>
      </c>
      <c r="AF58" s="364"/>
      <c r="AG58" s="364"/>
      <c r="AH58" s="364"/>
      <c r="AI58" s="394">
        <f>SUM(AI27+AI37+AI49+AI56)</f>
        <v>0</v>
      </c>
    </row>
    <row r="59" spans="1:36" ht="15.75" thickBot="1" x14ac:dyDescent="0.3">
      <c r="A59" s="120"/>
      <c r="B59" s="201"/>
      <c r="C59" s="201"/>
      <c r="D59" s="202"/>
      <c r="E59" s="202"/>
      <c r="F59" s="196"/>
      <c r="G59" s="330"/>
      <c r="H59" s="341"/>
      <c r="I59" s="341"/>
      <c r="J59" s="342"/>
      <c r="K59" s="342"/>
      <c r="L59" s="336"/>
      <c r="M59" s="330"/>
      <c r="N59" s="341"/>
      <c r="O59" s="341"/>
      <c r="P59" s="342"/>
      <c r="Q59" s="342"/>
      <c r="R59" s="336"/>
      <c r="S59" s="330"/>
      <c r="T59" s="341"/>
      <c r="U59" s="341"/>
      <c r="V59" s="342"/>
      <c r="W59" s="342"/>
      <c r="Y59" s="330"/>
      <c r="Z59" s="341"/>
      <c r="AA59" s="341"/>
      <c r="AB59" s="342"/>
      <c r="AC59" s="342"/>
      <c r="AE59" s="330"/>
      <c r="AF59" s="341"/>
      <c r="AG59" s="341"/>
      <c r="AH59" s="342"/>
      <c r="AI59" s="342"/>
    </row>
    <row r="60" spans="1:36" s="126" customFormat="1" x14ac:dyDescent="0.25">
      <c r="A60" s="34" t="s">
        <v>194</v>
      </c>
      <c r="B60" s="227" t="s">
        <v>576</v>
      </c>
      <c r="C60" s="227" t="s">
        <v>137</v>
      </c>
      <c r="D60" s="227" t="s">
        <v>188</v>
      </c>
      <c r="E60" s="228" t="s">
        <v>124</v>
      </c>
      <c r="F60" s="196"/>
      <c r="G60" s="322" t="s">
        <v>194</v>
      </c>
      <c r="H60" s="365" t="s">
        <v>576</v>
      </c>
      <c r="I60" s="365" t="s">
        <v>137</v>
      </c>
      <c r="J60" s="365" t="s">
        <v>188</v>
      </c>
      <c r="K60" s="366" t="s">
        <v>124</v>
      </c>
      <c r="L60" s="336"/>
      <c r="M60" s="322" t="s">
        <v>194</v>
      </c>
      <c r="N60" s="365" t="s">
        <v>576</v>
      </c>
      <c r="O60" s="365" t="s">
        <v>137</v>
      </c>
      <c r="P60" s="365" t="s">
        <v>188</v>
      </c>
      <c r="Q60" s="366" t="s">
        <v>124</v>
      </c>
      <c r="R60" s="336"/>
      <c r="S60" s="322" t="s">
        <v>194</v>
      </c>
      <c r="T60" s="365" t="s">
        <v>576</v>
      </c>
      <c r="U60" s="365" t="s">
        <v>137</v>
      </c>
      <c r="V60" s="365" t="s">
        <v>188</v>
      </c>
      <c r="W60" s="366" t="s">
        <v>124</v>
      </c>
      <c r="X60" s="319"/>
      <c r="Y60" s="322" t="s">
        <v>194</v>
      </c>
      <c r="Z60" s="365" t="s">
        <v>576</v>
      </c>
      <c r="AA60" s="365" t="s">
        <v>137</v>
      </c>
      <c r="AB60" s="365" t="s">
        <v>188</v>
      </c>
      <c r="AC60" s="366" t="s">
        <v>124</v>
      </c>
      <c r="AD60" s="319"/>
      <c r="AE60" s="322" t="s">
        <v>194</v>
      </c>
      <c r="AF60" s="365" t="s">
        <v>576</v>
      </c>
      <c r="AG60" s="365" t="s">
        <v>137</v>
      </c>
      <c r="AH60" s="365" t="s">
        <v>188</v>
      </c>
      <c r="AI60" s="366" t="s">
        <v>124</v>
      </c>
      <c r="AJ60" s="319"/>
    </row>
    <row r="61" spans="1:36" s="126" customFormat="1" x14ac:dyDescent="0.25">
      <c r="A61" s="200" t="s">
        <v>577</v>
      </c>
      <c r="B61" s="201"/>
      <c r="C61" s="201" t="s">
        <v>550</v>
      </c>
      <c r="D61" s="202">
        <v>0</v>
      </c>
      <c r="E61" s="203">
        <f>B61*D61</f>
        <v>0</v>
      </c>
      <c r="F61" s="196"/>
      <c r="G61" s="340" t="s">
        <v>577</v>
      </c>
      <c r="H61" s="341"/>
      <c r="I61" s="341" t="s">
        <v>550</v>
      </c>
      <c r="J61" s="342">
        <v>0</v>
      </c>
      <c r="K61" s="343">
        <f>H61*J61</f>
        <v>0</v>
      </c>
      <c r="L61" s="336"/>
      <c r="M61" s="340" t="s">
        <v>577</v>
      </c>
      <c r="N61" s="341"/>
      <c r="O61" s="341" t="s">
        <v>550</v>
      </c>
      <c r="P61" s="342">
        <v>0</v>
      </c>
      <c r="Q61" s="343">
        <f>N61*P61</f>
        <v>0</v>
      </c>
      <c r="R61" s="336"/>
      <c r="S61" s="340" t="s">
        <v>577</v>
      </c>
      <c r="T61" s="341"/>
      <c r="U61" s="341" t="s">
        <v>550</v>
      </c>
      <c r="V61" s="342">
        <v>0</v>
      </c>
      <c r="W61" s="343">
        <f>T61*V61</f>
        <v>0</v>
      </c>
      <c r="X61" s="319"/>
      <c r="Y61" s="340" t="s">
        <v>577</v>
      </c>
      <c r="Z61" s="341"/>
      <c r="AA61" s="341" t="s">
        <v>550</v>
      </c>
      <c r="AB61" s="342">
        <v>0</v>
      </c>
      <c r="AC61" s="343">
        <f>Z61*AB61</f>
        <v>0</v>
      </c>
      <c r="AD61" s="319"/>
      <c r="AE61" s="340" t="s">
        <v>577</v>
      </c>
      <c r="AF61" s="341"/>
      <c r="AG61" s="341" t="s">
        <v>550</v>
      </c>
      <c r="AH61" s="342">
        <v>0</v>
      </c>
      <c r="AI61" s="343">
        <f>AF61*AH61</f>
        <v>0</v>
      </c>
      <c r="AJ61" s="319"/>
    </row>
    <row r="62" spans="1:36" s="126" customFormat="1" x14ac:dyDescent="0.25">
      <c r="A62" s="200" t="s">
        <v>578</v>
      </c>
      <c r="B62" s="201"/>
      <c r="C62" s="201" t="s">
        <v>550</v>
      </c>
      <c r="D62" s="202">
        <v>0</v>
      </c>
      <c r="E62" s="203">
        <f>B62*D62</f>
        <v>0</v>
      </c>
      <c r="F62" s="196"/>
      <c r="G62" s="340" t="s">
        <v>578</v>
      </c>
      <c r="H62" s="341"/>
      <c r="I62" s="341" t="s">
        <v>550</v>
      </c>
      <c r="J62" s="342">
        <v>0</v>
      </c>
      <c r="K62" s="343">
        <f>H62*J62</f>
        <v>0</v>
      </c>
      <c r="L62" s="336"/>
      <c r="M62" s="340" t="s">
        <v>578</v>
      </c>
      <c r="N62" s="341"/>
      <c r="O62" s="341" t="s">
        <v>550</v>
      </c>
      <c r="P62" s="342">
        <v>0</v>
      </c>
      <c r="Q62" s="343">
        <f>N62*P62</f>
        <v>0</v>
      </c>
      <c r="R62" s="336"/>
      <c r="S62" s="340" t="s">
        <v>578</v>
      </c>
      <c r="T62" s="341"/>
      <c r="U62" s="341" t="s">
        <v>550</v>
      </c>
      <c r="V62" s="342">
        <v>0</v>
      </c>
      <c r="W62" s="343">
        <f>T62*V62</f>
        <v>0</v>
      </c>
      <c r="X62" s="319"/>
      <c r="Y62" s="340" t="s">
        <v>578</v>
      </c>
      <c r="Z62" s="341"/>
      <c r="AA62" s="341" t="s">
        <v>550</v>
      </c>
      <c r="AB62" s="342">
        <v>0</v>
      </c>
      <c r="AC62" s="343">
        <f>Z62*AB62</f>
        <v>0</v>
      </c>
      <c r="AD62" s="319"/>
      <c r="AE62" s="340" t="s">
        <v>578</v>
      </c>
      <c r="AF62" s="341"/>
      <c r="AG62" s="341" t="s">
        <v>550</v>
      </c>
      <c r="AH62" s="342">
        <v>0</v>
      </c>
      <c r="AI62" s="343">
        <f>AF62*AH62</f>
        <v>0</v>
      </c>
      <c r="AJ62" s="319"/>
    </row>
    <row r="63" spans="1:36" s="126" customFormat="1" ht="15.75" thickBot="1" x14ac:dyDescent="0.3">
      <c r="A63" s="204" t="s">
        <v>590</v>
      </c>
      <c r="B63" s="205"/>
      <c r="C63" s="205" t="s">
        <v>591</v>
      </c>
      <c r="D63" s="206">
        <v>0</v>
      </c>
      <c r="E63" s="207">
        <f t="shared" ref="E63" si="31">B63*D63</f>
        <v>0</v>
      </c>
      <c r="F63" s="196"/>
      <c r="G63" s="344" t="s">
        <v>590</v>
      </c>
      <c r="H63" s="345"/>
      <c r="I63" s="345" t="s">
        <v>591</v>
      </c>
      <c r="J63" s="346">
        <v>0</v>
      </c>
      <c r="K63" s="347">
        <f t="shared" ref="K63" si="32">H63*J63</f>
        <v>0</v>
      </c>
      <c r="L63" s="336"/>
      <c r="M63" s="344" t="s">
        <v>590</v>
      </c>
      <c r="N63" s="345"/>
      <c r="O63" s="345" t="s">
        <v>591</v>
      </c>
      <c r="P63" s="346">
        <v>0</v>
      </c>
      <c r="Q63" s="347">
        <f t="shared" ref="Q63" si="33">N63*P63</f>
        <v>0</v>
      </c>
      <c r="R63" s="336"/>
      <c r="S63" s="344" t="s">
        <v>590</v>
      </c>
      <c r="T63" s="345"/>
      <c r="U63" s="345" t="s">
        <v>591</v>
      </c>
      <c r="V63" s="346">
        <v>0</v>
      </c>
      <c r="W63" s="347">
        <f t="shared" ref="W63" si="34">T63*V63</f>
        <v>0</v>
      </c>
      <c r="X63" s="319"/>
      <c r="Y63" s="344" t="s">
        <v>590</v>
      </c>
      <c r="Z63" s="345"/>
      <c r="AA63" s="345" t="s">
        <v>591</v>
      </c>
      <c r="AB63" s="346">
        <v>0</v>
      </c>
      <c r="AC63" s="347">
        <f t="shared" ref="AC63" si="35">Z63*AB63</f>
        <v>0</v>
      </c>
      <c r="AD63" s="319"/>
      <c r="AE63" s="344" t="s">
        <v>590</v>
      </c>
      <c r="AF63" s="345"/>
      <c r="AG63" s="345" t="s">
        <v>591</v>
      </c>
      <c r="AH63" s="346">
        <v>0</v>
      </c>
      <c r="AI63" s="347">
        <f t="shared" ref="AI63" si="36">AF63*AH63</f>
        <v>0</v>
      </c>
      <c r="AJ63" s="319"/>
    </row>
    <row r="64" spans="1:36" s="126" customFormat="1" ht="16.5" thickTop="1" thickBot="1" x14ac:dyDescent="0.3">
      <c r="A64" s="35" t="s">
        <v>135</v>
      </c>
      <c r="B64" s="208">
        <f>SUM(B61:B63)</f>
        <v>0</v>
      </c>
      <c r="C64" s="208"/>
      <c r="D64" s="209"/>
      <c r="E64" s="30">
        <f>SUM(E61:E63)</f>
        <v>0</v>
      </c>
      <c r="F64" s="196"/>
      <c r="G64" s="323" t="s">
        <v>135</v>
      </c>
      <c r="H64" s="348">
        <f>SUM(H61:H63)</f>
        <v>0</v>
      </c>
      <c r="I64" s="348"/>
      <c r="J64" s="349"/>
      <c r="K64" s="321">
        <f>SUM(K61:K63)</f>
        <v>0</v>
      </c>
      <c r="L64" s="336"/>
      <c r="M64" s="323" t="s">
        <v>135</v>
      </c>
      <c r="N64" s="348">
        <f>SUM(N61:N63)</f>
        <v>0</v>
      </c>
      <c r="O64" s="348"/>
      <c r="P64" s="349"/>
      <c r="Q64" s="321">
        <f>SUM(Q61:Q63)</f>
        <v>0</v>
      </c>
      <c r="R64" s="336"/>
      <c r="S64" s="323" t="s">
        <v>135</v>
      </c>
      <c r="T64" s="348">
        <f>SUM(T61:T63)</f>
        <v>0</v>
      </c>
      <c r="U64" s="348"/>
      <c r="V64" s="349"/>
      <c r="W64" s="321">
        <f>SUM(W61:W63)</f>
        <v>0</v>
      </c>
      <c r="X64" s="319"/>
      <c r="Y64" s="323" t="s">
        <v>135</v>
      </c>
      <c r="Z64" s="348">
        <f>SUM(Z61:Z63)</f>
        <v>0</v>
      </c>
      <c r="AA64" s="348"/>
      <c r="AB64" s="349"/>
      <c r="AC64" s="321">
        <f>SUM(AC61:AC63)</f>
        <v>0</v>
      </c>
      <c r="AD64" s="319"/>
      <c r="AE64" s="323" t="s">
        <v>135</v>
      </c>
      <c r="AF64" s="348">
        <f>SUM(AF61:AF63)</f>
        <v>0</v>
      </c>
      <c r="AG64" s="348"/>
      <c r="AH64" s="349"/>
      <c r="AI64" s="321">
        <f>SUM(AI61:AI63)</f>
        <v>0</v>
      </c>
      <c r="AJ64" s="319"/>
    </row>
    <row r="65" spans="1:36" s="126" customFormat="1" x14ac:dyDescent="0.25">
      <c r="A65" s="120"/>
      <c r="B65" s="201"/>
      <c r="C65" s="201"/>
      <c r="D65" s="202"/>
      <c r="E65" s="202"/>
      <c r="F65" s="196"/>
      <c r="G65" s="330"/>
      <c r="H65" s="341"/>
      <c r="I65" s="341"/>
      <c r="J65" s="342"/>
      <c r="K65" s="342"/>
      <c r="L65" s="336"/>
      <c r="M65" s="330"/>
      <c r="N65" s="341"/>
      <c r="O65" s="341"/>
      <c r="P65" s="342"/>
      <c r="Q65" s="342"/>
      <c r="R65" s="336"/>
      <c r="S65" s="330"/>
      <c r="T65" s="341"/>
      <c r="U65" s="341"/>
      <c r="V65" s="342"/>
      <c r="W65" s="342"/>
      <c r="X65" s="319"/>
      <c r="Y65" s="330"/>
      <c r="Z65" s="341"/>
      <c r="AA65" s="341"/>
      <c r="AB65" s="342"/>
      <c r="AC65" s="342"/>
      <c r="AD65" s="319"/>
      <c r="AE65" s="330"/>
      <c r="AF65" s="341"/>
      <c r="AG65" s="341"/>
      <c r="AH65" s="342"/>
      <c r="AI65" s="342"/>
      <c r="AJ65" s="319"/>
    </row>
    <row r="66" spans="1:36" s="126" customFormat="1" ht="15.75" thickBot="1" x14ac:dyDescent="0.3">
      <c r="A66" s="8" t="s">
        <v>589</v>
      </c>
      <c r="B66" s="196"/>
      <c r="C66" s="196"/>
      <c r="D66" s="196"/>
      <c r="E66" s="196"/>
      <c r="F66" s="196"/>
      <c r="G66" s="320" t="s">
        <v>589</v>
      </c>
      <c r="H66" s="336"/>
      <c r="I66" s="336"/>
      <c r="J66" s="336"/>
      <c r="K66" s="336"/>
      <c r="L66" s="336"/>
      <c r="M66" s="320" t="s">
        <v>589</v>
      </c>
      <c r="N66" s="336"/>
      <c r="O66" s="336"/>
      <c r="P66" s="336"/>
      <c r="Q66" s="336"/>
      <c r="R66" s="336"/>
      <c r="S66" s="320" t="s">
        <v>589</v>
      </c>
      <c r="T66" s="336"/>
      <c r="U66" s="336"/>
      <c r="V66" s="336"/>
      <c r="W66" s="336"/>
      <c r="X66" s="319"/>
      <c r="Y66" s="320" t="s">
        <v>589</v>
      </c>
      <c r="Z66" s="336"/>
      <c r="AA66" s="336"/>
      <c r="AB66" s="336"/>
      <c r="AC66" s="336"/>
      <c r="AD66" s="319"/>
      <c r="AE66" s="320" t="s">
        <v>589</v>
      </c>
      <c r="AF66" s="336"/>
      <c r="AG66" s="336"/>
      <c r="AH66" s="336"/>
      <c r="AI66" s="336"/>
      <c r="AJ66" s="319"/>
    </row>
    <row r="67" spans="1:36" s="126" customFormat="1" x14ac:dyDescent="0.25">
      <c r="A67" s="232" t="s">
        <v>560</v>
      </c>
      <c r="B67" s="227" t="s">
        <v>576</v>
      </c>
      <c r="C67" s="227" t="s">
        <v>137</v>
      </c>
      <c r="D67" s="227" t="s">
        <v>141</v>
      </c>
      <c r="E67" s="228" t="s">
        <v>142</v>
      </c>
      <c r="F67" s="196"/>
      <c r="G67" s="370" t="s">
        <v>560</v>
      </c>
      <c r="H67" s="365" t="s">
        <v>576</v>
      </c>
      <c r="I67" s="365" t="s">
        <v>137</v>
      </c>
      <c r="J67" s="365" t="s">
        <v>141</v>
      </c>
      <c r="K67" s="366" t="s">
        <v>142</v>
      </c>
      <c r="L67" s="336"/>
      <c r="M67" s="370" t="s">
        <v>560</v>
      </c>
      <c r="N67" s="365" t="s">
        <v>576</v>
      </c>
      <c r="O67" s="365" t="s">
        <v>137</v>
      </c>
      <c r="P67" s="365" t="s">
        <v>141</v>
      </c>
      <c r="Q67" s="366" t="s">
        <v>142</v>
      </c>
      <c r="R67" s="336"/>
      <c r="S67" s="370" t="s">
        <v>560</v>
      </c>
      <c r="T67" s="365" t="s">
        <v>576</v>
      </c>
      <c r="U67" s="365" t="s">
        <v>137</v>
      </c>
      <c r="V67" s="365" t="s">
        <v>141</v>
      </c>
      <c r="W67" s="366" t="s">
        <v>142</v>
      </c>
      <c r="X67" s="319"/>
      <c r="Y67" s="370" t="s">
        <v>560</v>
      </c>
      <c r="Z67" s="365" t="s">
        <v>576</v>
      </c>
      <c r="AA67" s="365" t="s">
        <v>137</v>
      </c>
      <c r="AB67" s="365" t="s">
        <v>141</v>
      </c>
      <c r="AC67" s="366" t="s">
        <v>142</v>
      </c>
      <c r="AD67" s="319"/>
      <c r="AE67" s="370" t="s">
        <v>560</v>
      </c>
      <c r="AF67" s="365" t="s">
        <v>576</v>
      </c>
      <c r="AG67" s="365" t="s">
        <v>137</v>
      </c>
      <c r="AH67" s="365" t="s">
        <v>141</v>
      </c>
      <c r="AI67" s="366" t="s">
        <v>142</v>
      </c>
      <c r="AJ67" s="319"/>
    </row>
    <row r="68" spans="1:36" s="319" customFormat="1" ht="32.25" x14ac:dyDescent="0.25">
      <c r="A68" s="371" t="s">
        <v>793</v>
      </c>
      <c r="B68" s="372"/>
      <c r="C68" s="372" t="s">
        <v>563</v>
      </c>
      <c r="D68" s="373">
        <v>75</v>
      </c>
      <c r="E68" s="374">
        <f>B68*D68</f>
        <v>0</v>
      </c>
      <c r="F68" s="336"/>
      <c r="G68" s="371" t="s">
        <v>793</v>
      </c>
      <c r="H68" s="372"/>
      <c r="I68" s="372" t="s">
        <v>563</v>
      </c>
      <c r="J68" s="373">
        <v>75</v>
      </c>
      <c r="K68" s="374">
        <f>H68*J68</f>
        <v>0</v>
      </c>
      <c r="L68" s="336"/>
      <c r="M68" s="371" t="s">
        <v>793</v>
      </c>
      <c r="N68" s="372"/>
      <c r="O68" s="372" t="s">
        <v>563</v>
      </c>
      <c r="P68" s="373">
        <v>75</v>
      </c>
      <c r="Q68" s="374">
        <f>N68*P68</f>
        <v>0</v>
      </c>
      <c r="R68" s="336"/>
      <c r="S68" s="371" t="s">
        <v>793</v>
      </c>
      <c r="T68" s="372"/>
      <c r="U68" s="372" t="s">
        <v>563</v>
      </c>
      <c r="V68" s="373">
        <v>75</v>
      </c>
      <c r="W68" s="374">
        <f>T68*V68</f>
        <v>0</v>
      </c>
      <c r="Y68" s="371" t="s">
        <v>793</v>
      </c>
      <c r="Z68" s="372"/>
      <c r="AA68" s="372" t="s">
        <v>563</v>
      </c>
      <c r="AB68" s="373">
        <v>75</v>
      </c>
      <c r="AC68" s="374">
        <f>Z68*AB68</f>
        <v>0</v>
      </c>
      <c r="AE68" s="371" t="s">
        <v>793</v>
      </c>
      <c r="AF68" s="372"/>
      <c r="AG68" s="372" t="s">
        <v>563</v>
      </c>
      <c r="AH68" s="373">
        <v>75</v>
      </c>
      <c r="AI68" s="374">
        <f>AF68*AH68</f>
        <v>0</v>
      </c>
    </row>
    <row r="69" spans="1:36" s="319" customFormat="1" ht="32.25" x14ac:dyDescent="0.25">
      <c r="A69" s="371" t="s">
        <v>629</v>
      </c>
      <c r="B69" s="372"/>
      <c r="C69" s="372" t="s">
        <v>563</v>
      </c>
      <c r="D69" s="373">
        <v>75</v>
      </c>
      <c r="E69" s="374">
        <f>B69*D69</f>
        <v>0</v>
      </c>
      <c r="F69" s="336"/>
      <c r="G69" s="371" t="s">
        <v>629</v>
      </c>
      <c r="H69" s="372"/>
      <c r="I69" s="372" t="s">
        <v>563</v>
      </c>
      <c r="J69" s="373">
        <v>75</v>
      </c>
      <c r="K69" s="374">
        <f>H69*J69</f>
        <v>0</v>
      </c>
      <c r="L69" s="336"/>
      <c r="M69" s="371" t="s">
        <v>629</v>
      </c>
      <c r="N69" s="372"/>
      <c r="O69" s="372" t="s">
        <v>563</v>
      </c>
      <c r="P69" s="373">
        <v>75</v>
      </c>
      <c r="Q69" s="374">
        <f>N69*P69</f>
        <v>0</v>
      </c>
      <c r="R69" s="336"/>
      <c r="S69" s="371" t="s">
        <v>629</v>
      </c>
      <c r="T69" s="372"/>
      <c r="U69" s="372" t="s">
        <v>563</v>
      </c>
      <c r="V69" s="373">
        <v>75</v>
      </c>
      <c r="W69" s="374">
        <f>T69*V69</f>
        <v>0</v>
      </c>
      <c r="Y69" s="371" t="s">
        <v>629</v>
      </c>
      <c r="Z69" s="372"/>
      <c r="AA69" s="372" t="s">
        <v>563</v>
      </c>
      <c r="AB69" s="373">
        <v>75</v>
      </c>
      <c r="AC69" s="374">
        <f>Z69*AB69</f>
        <v>0</v>
      </c>
      <c r="AE69" s="371" t="s">
        <v>629</v>
      </c>
      <c r="AF69" s="372"/>
      <c r="AG69" s="372" t="s">
        <v>563</v>
      </c>
      <c r="AH69" s="373">
        <v>75</v>
      </c>
      <c r="AI69" s="374">
        <f>AF69*AH69</f>
        <v>0</v>
      </c>
    </row>
    <row r="70" spans="1:36" s="126" customFormat="1" ht="30" x14ac:dyDescent="0.25">
      <c r="A70" s="233" t="s">
        <v>144</v>
      </c>
      <c r="B70" s="234"/>
      <c r="C70" s="234" t="s">
        <v>563</v>
      </c>
      <c r="D70" s="235">
        <v>150</v>
      </c>
      <c r="E70" s="236">
        <f t="shared" ref="E70:E78" si="37">B70*D70</f>
        <v>0</v>
      </c>
      <c r="F70" s="196"/>
      <c r="G70" s="371" t="s">
        <v>144</v>
      </c>
      <c r="H70" s="372"/>
      <c r="I70" s="372" t="s">
        <v>563</v>
      </c>
      <c r="J70" s="373">
        <v>150</v>
      </c>
      <c r="K70" s="374">
        <f t="shared" ref="K70:K78" si="38">H70*J70</f>
        <v>0</v>
      </c>
      <c r="L70" s="336"/>
      <c r="M70" s="371" t="s">
        <v>144</v>
      </c>
      <c r="N70" s="372"/>
      <c r="O70" s="372" t="s">
        <v>563</v>
      </c>
      <c r="P70" s="373">
        <v>150</v>
      </c>
      <c r="Q70" s="374">
        <f t="shared" ref="Q70:Q78" si="39">N70*P70</f>
        <v>0</v>
      </c>
      <c r="R70" s="336"/>
      <c r="S70" s="371" t="s">
        <v>144</v>
      </c>
      <c r="T70" s="372"/>
      <c r="U70" s="372" t="s">
        <v>563</v>
      </c>
      <c r="V70" s="373">
        <v>150</v>
      </c>
      <c r="W70" s="374">
        <f t="shared" ref="W70:W78" si="40">T70*V70</f>
        <v>0</v>
      </c>
      <c r="X70" s="319"/>
      <c r="Y70" s="371" t="s">
        <v>144</v>
      </c>
      <c r="Z70" s="372"/>
      <c r="AA70" s="372" t="s">
        <v>563</v>
      </c>
      <c r="AB70" s="373">
        <v>150</v>
      </c>
      <c r="AC70" s="374">
        <f t="shared" ref="AC70:AC78" si="41">Z70*AB70</f>
        <v>0</v>
      </c>
      <c r="AD70" s="319"/>
      <c r="AE70" s="371" t="s">
        <v>144</v>
      </c>
      <c r="AF70" s="372"/>
      <c r="AG70" s="372" t="s">
        <v>563</v>
      </c>
      <c r="AH70" s="373">
        <v>150</v>
      </c>
      <c r="AI70" s="374">
        <f t="shared" ref="AI70:AI78" si="42">AF70*AH70</f>
        <v>0</v>
      </c>
      <c r="AJ70" s="319"/>
    </row>
    <row r="71" spans="1:36" s="126" customFormat="1" ht="30" x14ac:dyDescent="0.25">
      <c r="A71" s="233" t="s">
        <v>146</v>
      </c>
      <c r="B71" s="234"/>
      <c r="C71" s="234" t="s">
        <v>563</v>
      </c>
      <c r="D71" s="235">
        <v>250</v>
      </c>
      <c r="E71" s="236">
        <f t="shared" si="37"/>
        <v>0</v>
      </c>
      <c r="F71" s="196"/>
      <c r="G71" s="371" t="s">
        <v>146</v>
      </c>
      <c r="H71" s="372"/>
      <c r="I71" s="372" t="s">
        <v>563</v>
      </c>
      <c r="J71" s="373">
        <v>250</v>
      </c>
      <c r="K71" s="374">
        <f t="shared" si="38"/>
        <v>0</v>
      </c>
      <c r="L71" s="336"/>
      <c r="M71" s="371" t="s">
        <v>146</v>
      </c>
      <c r="N71" s="372"/>
      <c r="O71" s="372" t="s">
        <v>563</v>
      </c>
      <c r="P71" s="373">
        <v>250</v>
      </c>
      <c r="Q71" s="374">
        <f t="shared" si="39"/>
        <v>0</v>
      </c>
      <c r="R71" s="336"/>
      <c r="S71" s="371" t="s">
        <v>146</v>
      </c>
      <c r="T71" s="372"/>
      <c r="U71" s="372" t="s">
        <v>563</v>
      </c>
      <c r="V71" s="373">
        <v>250</v>
      </c>
      <c r="W71" s="374">
        <f t="shared" si="40"/>
        <v>0</v>
      </c>
      <c r="X71" s="319"/>
      <c r="Y71" s="371" t="s">
        <v>146</v>
      </c>
      <c r="Z71" s="372"/>
      <c r="AA71" s="372" t="s">
        <v>563</v>
      </c>
      <c r="AB71" s="373">
        <v>250</v>
      </c>
      <c r="AC71" s="374">
        <f t="shared" si="41"/>
        <v>0</v>
      </c>
      <c r="AD71" s="319"/>
      <c r="AE71" s="371" t="s">
        <v>146</v>
      </c>
      <c r="AF71" s="372"/>
      <c r="AG71" s="372" t="s">
        <v>563</v>
      </c>
      <c r="AH71" s="373">
        <v>250</v>
      </c>
      <c r="AI71" s="374">
        <f t="shared" si="42"/>
        <v>0</v>
      </c>
      <c r="AJ71" s="319"/>
    </row>
    <row r="72" spans="1:36" s="126" customFormat="1" ht="30" x14ac:dyDescent="0.25">
      <c r="A72" s="233" t="s">
        <v>628</v>
      </c>
      <c r="B72" s="234"/>
      <c r="C72" s="234" t="s">
        <v>563</v>
      </c>
      <c r="D72" s="235">
        <v>170</v>
      </c>
      <c r="E72" s="236">
        <f t="shared" si="37"/>
        <v>0</v>
      </c>
      <c r="F72" s="196"/>
      <c r="G72" s="371" t="s">
        <v>628</v>
      </c>
      <c r="H72" s="372"/>
      <c r="I72" s="372" t="s">
        <v>563</v>
      </c>
      <c r="J72" s="373">
        <v>170</v>
      </c>
      <c r="K72" s="374">
        <f t="shared" si="38"/>
        <v>0</v>
      </c>
      <c r="L72" s="319"/>
      <c r="M72" s="371" t="s">
        <v>628</v>
      </c>
      <c r="N72" s="372"/>
      <c r="O72" s="372" t="s">
        <v>563</v>
      </c>
      <c r="P72" s="373">
        <v>170</v>
      </c>
      <c r="Q72" s="374">
        <f t="shared" si="39"/>
        <v>0</v>
      </c>
      <c r="R72" s="319"/>
      <c r="S72" s="371" t="s">
        <v>628</v>
      </c>
      <c r="T72" s="372"/>
      <c r="U72" s="372" t="s">
        <v>563</v>
      </c>
      <c r="V72" s="373">
        <v>170</v>
      </c>
      <c r="W72" s="374">
        <f t="shared" si="40"/>
        <v>0</v>
      </c>
      <c r="X72" s="319"/>
      <c r="Y72" s="371" t="s">
        <v>628</v>
      </c>
      <c r="Z72" s="372"/>
      <c r="AA72" s="372" t="s">
        <v>563</v>
      </c>
      <c r="AB72" s="373">
        <v>170</v>
      </c>
      <c r="AC72" s="374">
        <f t="shared" si="41"/>
        <v>0</v>
      </c>
      <c r="AD72" s="319"/>
      <c r="AE72" s="371" t="s">
        <v>628</v>
      </c>
      <c r="AF72" s="372"/>
      <c r="AG72" s="372" t="s">
        <v>563</v>
      </c>
      <c r="AH72" s="373">
        <v>170</v>
      </c>
      <c r="AI72" s="374">
        <f t="shared" si="42"/>
        <v>0</v>
      </c>
      <c r="AJ72" s="319"/>
    </row>
    <row r="73" spans="1:36" s="126" customFormat="1" ht="17.25" x14ac:dyDescent="0.25">
      <c r="A73" s="233" t="s">
        <v>573</v>
      </c>
      <c r="B73" s="234"/>
      <c r="C73" s="234" t="s">
        <v>563</v>
      </c>
      <c r="D73" s="235">
        <v>53</v>
      </c>
      <c r="E73" s="236">
        <f t="shared" si="37"/>
        <v>0</v>
      </c>
      <c r="F73" s="196"/>
      <c r="G73" s="371" t="s">
        <v>573</v>
      </c>
      <c r="H73" s="372"/>
      <c r="I73" s="372" t="s">
        <v>563</v>
      </c>
      <c r="J73" s="373">
        <v>53</v>
      </c>
      <c r="K73" s="374">
        <f t="shared" si="38"/>
        <v>0</v>
      </c>
      <c r="L73" s="319"/>
      <c r="M73" s="371" t="s">
        <v>573</v>
      </c>
      <c r="N73" s="372"/>
      <c r="O73" s="372" t="s">
        <v>563</v>
      </c>
      <c r="P73" s="373">
        <v>53</v>
      </c>
      <c r="Q73" s="374">
        <f t="shared" si="39"/>
        <v>0</v>
      </c>
      <c r="R73" s="319"/>
      <c r="S73" s="371" t="s">
        <v>573</v>
      </c>
      <c r="T73" s="372"/>
      <c r="U73" s="372" t="s">
        <v>563</v>
      </c>
      <c r="V73" s="373">
        <v>53</v>
      </c>
      <c r="W73" s="374">
        <f t="shared" si="40"/>
        <v>0</v>
      </c>
      <c r="X73" s="319"/>
      <c r="Y73" s="371" t="s">
        <v>573</v>
      </c>
      <c r="Z73" s="372"/>
      <c r="AA73" s="372" t="s">
        <v>563</v>
      </c>
      <c r="AB73" s="373">
        <v>53</v>
      </c>
      <c r="AC73" s="374">
        <f t="shared" si="41"/>
        <v>0</v>
      </c>
      <c r="AD73" s="319"/>
      <c r="AE73" s="371" t="s">
        <v>573</v>
      </c>
      <c r="AF73" s="372"/>
      <c r="AG73" s="372" t="s">
        <v>563</v>
      </c>
      <c r="AH73" s="373">
        <v>53</v>
      </c>
      <c r="AI73" s="374">
        <f t="shared" si="42"/>
        <v>0</v>
      </c>
      <c r="AJ73" s="319"/>
    </row>
    <row r="74" spans="1:36" s="126" customFormat="1" ht="30" x14ac:dyDescent="0.25">
      <c r="A74" s="233" t="s">
        <v>740</v>
      </c>
      <c r="B74" s="234"/>
      <c r="C74" s="234" t="s">
        <v>563</v>
      </c>
      <c r="D74" s="235">
        <v>238</v>
      </c>
      <c r="E74" s="236">
        <f t="shared" si="37"/>
        <v>0</v>
      </c>
      <c r="F74" s="196"/>
      <c r="G74" s="371" t="s">
        <v>740</v>
      </c>
      <c r="H74" s="372"/>
      <c r="I74" s="372" t="s">
        <v>563</v>
      </c>
      <c r="J74" s="373">
        <v>238</v>
      </c>
      <c r="K74" s="374">
        <f t="shared" si="38"/>
        <v>0</v>
      </c>
      <c r="L74" s="319"/>
      <c r="M74" s="371" t="s">
        <v>740</v>
      </c>
      <c r="N74" s="372"/>
      <c r="O74" s="372" t="s">
        <v>563</v>
      </c>
      <c r="P74" s="373">
        <v>238</v>
      </c>
      <c r="Q74" s="374">
        <f t="shared" si="39"/>
        <v>0</v>
      </c>
      <c r="R74" s="319"/>
      <c r="S74" s="371" t="s">
        <v>740</v>
      </c>
      <c r="T74" s="372"/>
      <c r="U74" s="372" t="s">
        <v>563</v>
      </c>
      <c r="V74" s="373">
        <v>238</v>
      </c>
      <c r="W74" s="374">
        <f t="shared" si="40"/>
        <v>0</v>
      </c>
      <c r="X74" s="319"/>
      <c r="Y74" s="371" t="s">
        <v>740</v>
      </c>
      <c r="Z74" s="372"/>
      <c r="AA74" s="372" t="s">
        <v>563</v>
      </c>
      <c r="AB74" s="373">
        <v>238</v>
      </c>
      <c r="AC74" s="374">
        <f t="shared" si="41"/>
        <v>0</v>
      </c>
      <c r="AD74" s="319"/>
      <c r="AE74" s="371" t="s">
        <v>740</v>
      </c>
      <c r="AF74" s="372"/>
      <c r="AG74" s="372" t="s">
        <v>563</v>
      </c>
      <c r="AH74" s="373">
        <v>238</v>
      </c>
      <c r="AI74" s="374">
        <f t="shared" si="42"/>
        <v>0</v>
      </c>
      <c r="AJ74" s="319"/>
    </row>
    <row r="75" spans="1:36" s="126" customFormat="1" ht="17.25" x14ac:dyDescent="0.25">
      <c r="A75" s="233" t="s">
        <v>574</v>
      </c>
      <c r="B75" s="234"/>
      <c r="C75" s="234" t="s">
        <v>563</v>
      </c>
      <c r="D75" s="235">
        <v>106</v>
      </c>
      <c r="E75" s="236">
        <f t="shared" si="37"/>
        <v>0</v>
      </c>
      <c r="F75" s="196"/>
      <c r="G75" s="371" t="s">
        <v>574</v>
      </c>
      <c r="H75" s="372"/>
      <c r="I75" s="372" t="s">
        <v>563</v>
      </c>
      <c r="J75" s="373">
        <v>106</v>
      </c>
      <c r="K75" s="374">
        <f t="shared" si="38"/>
        <v>0</v>
      </c>
      <c r="L75" s="319"/>
      <c r="M75" s="371" t="s">
        <v>574</v>
      </c>
      <c r="N75" s="372"/>
      <c r="O75" s="372" t="s">
        <v>563</v>
      </c>
      <c r="P75" s="373">
        <v>106</v>
      </c>
      <c r="Q75" s="374">
        <f t="shared" si="39"/>
        <v>0</v>
      </c>
      <c r="R75" s="319"/>
      <c r="S75" s="371" t="s">
        <v>574</v>
      </c>
      <c r="T75" s="372"/>
      <c r="U75" s="372" t="s">
        <v>563</v>
      </c>
      <c r="V75" s="373">
        <v>106</v>
      </c>
      <c r="W75" s="374">
        <f t="shared" si="40"/>
        <v>0</v>
      </c>
      <c r="X75" s="319"/>
      <c r="Y75" s="371" t="s">
        <v>574</v>
      </c>
      <c r="Z75" s="372"/>
      <c r="AA75" s="372" t="s">
        <v>563</v>
      </c>
      <c r="AB75" s="373">
        <v>106</v>
      </c>
      <c r="AC75" s="374">
        <f t="shared" si="41"/>
        <v>0</v>
      </c>
      <c r="AD75" s="319"/>
      <c r="AE75" s="371" t="s">
        <v>574</v>
      </c>
      <c r="AF75" s="372"/>
      <c r="AG75" s="372" t="s">
        <v>563</v>
      </c>
      <c r="AH75" s="373">
        <v>106</v>
      </c>
      <c r="AI75" s="374">
        <f t="shared" si="42"/>
        <v>0</v>
      </c>
      <c r="AJ75" s="319"/>
    </row>
    <row r="76" spans="1:36" s="126" customFormat="1" ht="17.25" x14ac:dyDescent="0.25">
      <c r="A76" s="233" t="s">
        <v>575</v>
      </c>
      <c r="B76" s="234"/>
      <c r="C76" s="234" t="s">
        <v>563</v>
      </c>
      <c r="D76" s="235">
        <v>231</v>
      </c>
      <c r="E76" s="236">
        <f t="shared" si="37"/>
        <v>0</v>
      </c>
      <c r="F76" s="196"/>
      <c r="G76" s="371" t="s">
        <v>575</v>
      </c>
      <c r="H76" s="372"/>
      <c r="I76" s="372" t="s">
        <v>563</v>
      </c>
      <c r="J76" s="373">
        <v>231</v>
      </c>
      <c r="K76" s="374">
        <f t="shared" si="38"/>
        <v>0</v>
      </c>
      <c r="L76" s="319"/>
      <c r="M76" s="371" t="s">
        <v>575</v>
      </c>
      <c r="N76" s="372"/>
      <c r="O76" s="372" t="s">
        <v>563</v>
      </c>
      <c r="P76" s="373">
        <v>231</v>
      </c>
      <c r="Q76" s="374">
        <f t="shared" si="39"/>
        <v>0</v>
      </c>
      <c r="R76" s="319"/>
      <c r="S76" s="371" t="s">
        <v>575</v>
      </c>
      <c r="T76" s="372"/>
      <c r="U76" s="372" t="s">
        <v>563</v>
      </c>
      <c r="V76" s="373">
        <v>231</v>
      </c>
      <c r="W76" s="374">
        <f t="shared" si="40"/>
        <v>0</v>
      </c>
      <c r="X76" s="319"/>
      <c r="Y76" s="371" t="s">
        <v>575</v>
      </c>
      <c r="Z76" s="372"/>
      <c r="AA76" s="372" t="s">
        <v>563</v>
      </c>
      <c r="AB76" s="373">
        <v>231</v>
      </c>
      <c r="AC76" s="374">
        <f t="shared" si="41"/>
        <v>0</v>
      </c>
      <c r="AD76" s="319"/>
      <c r="AE76" s="371" t="s">
        <v>575</v>
      </c>
      <c r="AF76" s="372"/>
      <c r="AG76" s="372" t="s">
        <v>563</v>
      </c>
      <c r="AH76" s="373">
        <v>231</v>
      </c>
      <c r="AI76" s="374">
        <f t="shared" si="42"/>
        <v>0</v>
      </c>
      <c r="AJ76" s="319"/>
    </row>
    <row r="77" spans="1:36" s="126" customFormat="1" x14ac:dyDescent="0.25">
      <c r="A77" s="233" t="s">
        <v>162</v>
      </c>
      <c r="B77" s="234"/>
      <c r="C77" s="234" t="s">
        <v>563</v>
      </c>
      <c r="D77" s="235">
        <v>0</v>
      </c>
      <c r="E77" s="236">
        <f t="shared" si="37"/>
        <v>0</v>
      </c>
      <c r="F77" s="196"/>
      <c r="G77" s="371" t="s">
        <v>162</v>
      </c>
      <c r="H77" s="372"/>
      <c r="I77" s="372" t="s">
        <v>563</v>
      </c>
      <c r="J77" s="373">
        <v>0</v>
      </c>
      <c r="K77" s="374">
        <f t="shared" si="38"/>
        <v>0</v>
      </c>
      <c r="L77" s="319"/>
      <c r="M77" s="371" t="s">
        <v>162</v>
      </c>
      <c r="N77" s="372"/>
      <c r="O77" s="372" t="s">
        <v>563</v>
      </c>
      <c r="P77" s="373">
        <v>0</v>
      </c>
      <c r="Q77" s="374">
        <f t="shared" si="39"/>
        <v>0</v>
      </c>
      <c r="R77" s="319"/>
      <c r="S77" s="371" t="s">
        <v>162</v>
      </c>
      <c r="T77" s="372"/>
      <c r="U77" s="372" t="s">
        <v>563</v>
      </c>
      <c r="V77" s="373">
        <v>0</v>
      </c>
      <c r="W77" s="374">
        <f t="shared" si="40"/>
        <v>0</v>
      </c>
      <c r="X77" s="319"/>
      <c r="Y77" s="371" t="s">
        <v>162</v>
      </c>
      <c r="Z77" s="372"/>
      <c r="AA77" s="372" t="s">
        <v>563</v>
      </c>
      <c r="AB77" s="373">
        <v>0</v>
      </c>
      <c r="AC77" s="374">
        <f t="shared" si="41"/>
        <v>0</v>
      </c>
      <c r="AD77" s="319"/>
      <c r="AE77" s="371" t="s">
        <v>162</v>
      </c>
      <c r="AF77" s="372"/>
      <c r="AG77" s="372" t="s">
        <v>563</v>
      </c>
      <c r="AH77" s="373">
        <v>0</v>
      </c>
      <c r="AI77" s="374">
        <f t="shared" si="42"/>
        <v>0</v>
      </c>
      <c r="AJ77" s="319"/>
    </row>
    <row r="78" spans="1:36" s="126" customFormat="1" ht="15.75" thickBot="1" x14ac:dyDescent="0.3">
      <c r="A78" s="237" t="s">
        <v>162</v>
      </c>
      <c r="B78" s="238"/>
      <c r="C78" s="238" t="s">
        <v>563</v>
      </c>
      <c r="D78" s="239">
        <v>0</v>
      </c>
      <c r="E78" s="240">
        <f t="shared" si="37"/>
        <v>0</v>
      </c>
      <c r="F78" s="196"/>
      <c r="G78" s="375" t="s">
        <v>162</v>
      </c>
      <c r="H78" s="376"/>
      <c r="I78" s="376" t="s">
        <v>563</v>
      </c>
      <c r="J78" s="377">
        <v>0</v>
      </c>
      <c r="K78" s="378">
        <f t="shared" si="38"/>
        <v>0</v>
      </c>
      <c r="L78" s="319"/>
      <c r="M78" s="375" t="s">
        <v>162</v>
      </c>
      <c r="N78" s="376"/>
      <c r="O78" s="376" t="s">
        <v>563</v>
      </c>
      <c r="P78" s="377">
        <v>0</v>
      </c>
      <c r="Q78" s="378">
        <f t="shared" si="39"/>
        <v>0</v>
      </c>
      <c r="R78" s="319"/>
      <c r="S78" s="375" t="s">
        <v>162</v>
      </c>
      <c r="T78" s="376"/>
      <c r="U78" s="376" t="s">
        <v>563</v>
      </c>
      <c r="V78" s="377">
        <v>0</v>
      </c>
      <c r="W78" s="378">
        <f t="shared" si="40"/>
        <v>0</v>
      </c>
      <c r="X78" s="319"/>
      <c r="Y78" s="375" t="s">
        <v>162</v>
      </c>
      <c r="Z78" s="376"/>
      <c r="AA78" s="376" t="s">
        <v>563</v>
      </c>
      <c r="AB78" s="377">
        <v>0</v>
      </c>
      <c r="AC78" s="378">
        <f t="shared" si="41"/>
        <v>0</v>
      </c>
      <c r="AD78" s="319"/>
      <c r="AE78" s="375" t="s">
        <v>162</v>
      </c>
      <c r="AF78" s="376"/>
      <c r="AG78" s="376" t="s">
        <v>563</v>
      </c>
      <c r="AH78" s="377">
        <v>0</v>
      </c>
      <c r="AI78" s="378">
        <f t="shared" si="42"/>
        <v>0</v>
      </c>
      <c r="AJ78" s="319"/>
    </row>
    <row r="79" spans="1:36" s="126" customFormat="1" ht="16.5" thickTop="1" thickBot="1" x14ac:dyDescent="0.3">
      <c r="A79" s="35" t="s">
        <v>149</v>
      </c>
      <c r="B79" s="208">
        <f>SUM(B68:B78)</f>
        <v>0</v>
      </c>
      <c r="C79" s="208"/>
      <c r="D79" s="241"/>
      <c r="E79" s="242">
        <f>SUM(E68:E78)</f>
        <v>0</v>
      </c>
      <c r="F79" s="196"/>
      <c r="G79" s="323" t="s">
        <v>149</v>
      </c>
      <c r="H79" s="348">
        <f>SUM(H68:H78)</f>
        <v>0</v>
      </c>
      <c r="I79" s="348"/>
      <c r="J79" s="379"/>
      <c r="K79" s="380">
        <f>SUM(K68:K78)</f>
        <v>0</v>
      </c>
      <c r="L79" s="319"/>
      <c r="M79" s="323" t="s">
        <v>149</v>
      </c>
      <c r="N79" s="348">
        <f>SUM(N68:N78)</f>
        <v>0</v>
      </c>
      <c r="O79" s="348"/>
      <c r="P79" s="379"/>
      <c r="Q79" s="380">
        <f>SUM(Q68:Q78)</f>
        <v>0</v>
      </c>
      <c r="R79" s="319"/>
      <c r="S79" s="323" t="s">
        <v>149</v>
      </c>
      <c r="T79" s="348">
        <f>SUM(T68:T78)</f>
        <v>0</v>
      </c>
      <c r="U79" s="348"/>
      <c r="V79" s="379"/>
      <c r="W79" s="380">
        <f>SUM(W68:W78)</f>
        <v>0</v>
      </c>
      <c r="X79" s="319"/>
      <c r="Y79" s="323" t="s">
        <v>149</v>
      </c>
      <c r="Z79" s="348">
        <f>SUM(Z68:Z78)</f>
        <v>0</v>
      </c>
      <c r="AA79" s="348"/>
      <c r="AB79" s="379"/>
      <c r="AC79" s="380">
        <f>SUM(AC68:AC78)</f>
        <v>0</v>
      </c>
      <c r="AD79" s="319"/>
      <c r="AE79" s="323" t="s">
        <v>149</v>
      </c>
      <c r="AF79" s="348">
        <f>SUM(AF68:AF78)</f>
        <v>0</v>
      </c>
      <c r="AG79" s="348"/>
      <c r="AH79" s="379"/>
      <c r="AI79" s="380">
        <f>SUM(AI68:AI78)</f>
        <v>0</v>
      </c>
      <c r="AJ79" s="319"/>
    </row>
    <row r="80" spans="1:36" s="126" customFormat="1" x14ac:dyDescent="0.25">
      <c r="A80" s="232" t="s">
        <v>561</v>
      </c>
      <c r="B80" s="198" t="s">
        <v>576</v>
      </c>
      <c r="C80" s="227" t="s">
        <v>137</v>
      </c>
      <c r="D80" s="270" t="s">
        <v>141</v>
      </c>
      <c r="E80" s="271" t="s">
        <v>142</v>
      </c>
      <c r="F80" s="196"/>
      <c r="G80" s="370" t="s">
        <v>561</v>
      </c>
      <c r="H80" s="338" t="s">
        <v>576</v>
      </c>
      <c r="I80" s="365" t="s">
        <v>137</v>
      </c>
      <c r="J80" s="390" t="s">
        <v>141</v>
      </c>
      <c r="K80" s="391" t="s">
        <v>142</v>
      </c>
      <c r="L80" s="319"/>
      <c r="M80" s="370" t="s">
        <v>561</v>
      </c>
      <c r="N80" s="338" t="s">
        <v>576</v>
      </c>
      <c r="O80" s="365" t="s">
        <v>137</v>
      </c>
      <c r="P80" s="390" t="s">
        <v>141</v>
      </c>
      <c r="Q80" s="391" t="s">
        <v>142</v>
      </c>
      <c r="R80" s="319"/>
      <c r="S80" s="370" t="s">
        <v>561</v>
      </c>
      <c r="T80" s="338" t="s">
        <v>576</v>
      </c>
      <c r="U80" s="365" t="s">
        <v>137</v>
      </c>
      <c r="V80" s="390" t="s">
        <v>141</v>
      </c>
      <c r="W80" s="391" t="s">
        <v>142</v>
      </c>
      <c r="X80" s="319"/>
      <c r="Y80" s="370" t="s">
        <v>561</v>
      </c>
      <c r="Z80" s="338" t="s">
        <v>576</v>
      </c>
      <c r="AA80" s="365" t="s">
        <v>137</v>
      </c>
      <c r="AB80" s="390" t="s">
        <v>141</v>
      </c>
      <c r="AC80" s="391" t="s">
        <v>142</v>
      </c>
      <c r="AD80" s="319"/>
      <c r="AE80" s="370" t="s">
        <v>561</v>
      </c>
      <c r="AF80" s="338" t="s">
        <v>576</v>
      </c>
      <c r="AG80" s="365" t="s">
        <v>137</v>
      </c>
      <c r="AH80" s="390" t="s">
        <v>141</v>
      </c>
      <c r="AI80" s="391" t="s">
        <v>142</v>
      </c>
      <c r="AJ80" s="319"/>
    </row>
    <row r="81" spans="1:36" s="319" customFormat="1" ht="32.25" x14ac:dyDescent="0.25">
      <c r="A81" s="371" t="s">
        <v>793</v>
      </c>
      <c r="B81" s="372"/>
      <c r="C81" s="372" t="s">
        <v>563</v>
      </c>
      <c r="D81" s="373">
        <v>73</v>
      </c>
      <c r="E81" s="374">
        <f>B81*D81</f>
        <v>0</v>
      </c>
      <c r="F81" s="336"/>
      <c r="G81" s="371" t="s">
        <v>793</v>
      </c>
      <c r="H81" s="372"/>
      <c r="I81" s="372" t="s">
        <v>563</v>
      </c>
      <c r="J81" s="373">
        <v>73</v>
      </c>
      <c r="K81" s="374">
        <f>H81*J81</f>
        <v>0</v>
      </c>
      <c r="L81" s="336"/>
      <c r="M81" s="371" t="s">
        <v>793</v>
      </c>
      <c r="N81" s="372"/>
      <c r="O81" s="372" t="s">
        <v>563</v>
      </c>
      <c r="P81" s="373">
        <v>73</v>
      </c>
      <c r="Q81" s="374">
        <f>N81*P81</f>
        <v>0</v>
      </c>
      <c r="R81" s="336"/>
      <c r="S81" s="371" t="s">
        <v>793</v>
      </c>
      <c r="T81" s="372"/>
      <c r="U81" s="372" t="s">
        <v>563</v>
      </c>
      <c r="V81" s="373">
        <v>73</v>
      </c>
      <c r="W81" s="374">
        <f>T81*V81</f>
        <v>0</v>
      </c>
      <c r="Y81" s="371" t="s">
        <v>793</v>
      </c>
      <c r="Z81" s="372"/>
      <c r="AA81" s="372" t="s">
        <v>563</v>
      </c>
      <c r="AB81" s="373">
        <v>73</v>
      </c>
      <c r="AC81" s="374">
        <f>Z81*AB81</f>
        <v>0</v>
      </c>
      <c r="AE81" s="371" t="s">
        <v>793</v>
      </c>
      <c r="AF81" s="372"/>
      <c r="AG81" s="372" t="s">
        <v>563</v>
      </c>
      <c r="AH81" s="373">
        <v>73</v>
      </c>
      <c r="AI81" s="374">
        <f>AF81*AH81</f>
        <v>0</v>
      </c>
    </row>
    <row r="82" spans="1:36" s="319" customFormat="1" ht="32.25" x14ac:dyDescent="0.25">
      <c r="A82" s="371" t="s">
        <v>629</v>
      </c>
      <c r="B82" s="372"/>
      <c r="C82" s="372" t="s">
        <v>563</v>
      </c>
      <c r="D82" s="373">
        <v>73</v>
      </c>
      <c r="E82" s="374">
        <f>B82*D82</f>
        <v>0</v>
      </c>
      <c r="F82" s="336"/>
      <c r="G82" s="371" t="s">
        <v>629</v>
      </c>
      <c r="H82" s="372"/>
      <c r="I82" s="372" t="s">
        <v>563</v>
      </c>
      <c r="J82" s="373">
        <v>73</v>
      </c>
      <c r="K82" s="374">
        <f>H82*J82</f>
        <v>0</v>
      </c>
      <c r="L82" s="336"/>
      <c r="M82" s="371" t="s">
        <v>629</v>
      </c>
      <c r="N82" s="372"/>
      <c r="O82" s="372" t="s">
        <v>563</v>
      </c>
      <c r="P82" s="373">
        <v>73</v>
      </c>
      <c r="Q82" s="374">
        <f>N82*P82</f>
        <v>0</v>
      </c>
      <c r="R82" s="336"/>
      <c r="S82" s="371" t="s">
        <v>629</v>
      </c>
      <c r="T82" s="372"/>
      <c r="U82" s="372" t="s">
        <v>563</v>
      </c>
      <c r="V82" s="373">
        <v>73</v>
      </c>
      <c r="W82" s="374">
        <f>T82*V82</f>
        <v>0</v>
      </c>
      <c r="Y82" s="371" t="s">
        <v>629</v>
      </c>
      <c r="Z82" s="372"/>
      <c r="AA82" s="372" t="s">
        <v>563</v>
      </c>
      <c r="AB82" s="373">
        <v>73</v>
      </c>
      <c r="AC82" s="374">
        <f>Z82*AB82</f>
        <v>0</v>
      </c>
      <c r="AE82" s="371" t="s">
        <v>629</v>
      </c>
      <c r="AF82" s="372"/>
      <c r="AG82" s="372" t="s">
        <v>563</v>
      </c>
      <c r="AH82" s="373">
        <v>73</v>
      </c>
      <c r="AI82" s="374">
        <f>AF82*AH82</f>
        <v>0</v>
      </c>
    </row>
    <row r="83" spans="1:36" s="126" customFormat="1" ht="30" x14ac:dyDescent="0.25">
      <c r="A83" s="233" t="s">
        <v>144</v>
      </c>
      <c r="B83" s="234"/>
      <c r="C83" s="234" t="s">
        <v>563</v>
      </c>
      <c r="D83" s="235">
        <v>150</v>
      </c>
      <c r="E83" s="236">
        <f t="shared" ref="E83:E91" si="43">B83*D83</f>
        <v>0</v>
      </c>
      <c r="F83" s="196"/>
      <c r="G83" s="371" t="s">
        <v>144</v>
      </c>
      <c r="H83" s="372"/>
      <c r="I83" s="372" t="s">
        <v>563</v>
      </c>
      <c r="J83" s="373">
        <v>150</v>
      </c>
      <c r="K83" s="374">
        <f t="shared" ref="K83:K91" si="44">H83*J83</f>
        <v>0</v>
      </c>
      <c r="L83" s="319"/>
      <c r="M83" s="371" t="s">
        <v>144</v>
      </c>
      <c r="N83" s="372"/>
      <c r="O83" s="372" t="s">
        <v>563</v>
      </c>
      <c r="P83" s="373">
        <v>150</v>
      </c>
      <c r="Q83" s="374">
        <f t="shared" ref="Q83:Q91" si="45">N83*P83</f>
        <v>0</v>
      </c>
      <c r="R83" s="319"/>
      <c r="S83" s="371" t="s">
        <v>144</v>
      </c>
      <c r="T83" s="372"/>
      <c r="U83" s="372" t="s">
        <v>563</v>
      </c>
      <c r="V83" s="373">
        <v>150</v>
      </c>
      <c r="W83" s="374">
        <f t="shared" ref="W83:W91" si="46">T83*V83</f>
        <v>0</v>
      </c>
      <c r="X83" s="319"/>
      <c r="Y83" s="371" t="s">
        <v>144</v>
      </c>
      <c r="Z83" s="372"/>
      <c r="AA83" s="372" t="s">
        <v>563</v>
      </c>
      <c r="AB83" s="373">
        <v>150</v>
      </c>
      <c r="AC83" s="374">
        <f t="shared" ref="AC83:AC91" si="47">Z83*AB83</f>
        <v>0</v>
      </c>
      <c r="AD83" s="319"/>
      <c r="AE83" s="371" t="s">
        <v>144</v>
      </c>
      <c r="AF83" s="372"/>
      <c r="AG83" s="372" t="s">
        <v>563</v>
      </c>
      <c r="AH83" s="373">
        <v>150</v>
      </c>
      <c r="AI83" s="374">
        <f t="shared" ref="AI83:AI91" si="48">AF83*AH83</f>
        <v>0</v>
      </c>
      <c r="AJ83" s="319"/>
    </row>
    <row r="84" spans="1:36" s="126" customFormat="1" ht="30" x14ac:dyDescent="0.25">
      <c r="A84" s="233" t="s">
        <v>146</v>
      </c>
      <c r="B84" s="234"/>
      <c r="C84" s="234" t="s">
        <v>563</v>
      </c>
      <c r="D84" s="235">
        <v>250</v>
      </c>
      <c r="E84" s="236">
        <f t="shared" si="43"/>
        <v>0</v>
      </c>
      <c r="F84" s="196"/>
      <c r="G84" s="371" t="s">
        <v>146</v>
      </c>
      <c r="H84" s="372"/>
      <c r="I84" s="372" t="s">
        <v>563</v>
      </c>
      <c r="J84" s="373">
        <v>250</v>
      </c>
      <c r="K84" s="374">
        <f t="shared" si="44"/>
        <v>0</v>
      </c>
      <c r="L84" s="319"/>
      <c r="M84" s="371" t="s">
        <v>146</v>
      </c>
      <c r="N84" s="372"/>
      <c r="O84" s="372" t="s">
        <v>563</v>
      </c>
      <c r="P84" s="373">
        <v>250</v>
      </c>
      <c r="Q84" s="374">
        <f t="shared" si="45"/>
        <v>0</v>
      </c>
      <c r="R84" s="319"/>
      <c r="S84" s="371" t="s">
        <v>146</v>
      </c>
      <c r="T84" s="372"/>
      <c r="U84" s="372" t="s">
        <v>563</v>
      </c>
      <c r="V84" s="373">
        <v>250</v>
      </c>
      <c r="W84" s="374">
        <f t="shared" si="46"/>
        <v>0</v>
      </c>
      <c r="X84" s="319"/>
      <c r="Y84" s="371" t="s">
        <v>146</v>
      </c>
      <c r="Z84" s="372"/>
      <c r="AA84" s="372" t="s">
        <v>563</v>
      </c>
      <c r="AB84" s="373">
        <v>250</v>
      </c>
      <c r="AC84" s="374">
        <f t="shared" si="47"/>
        <v>0</v>
      </c>
      <c r="AD84" s="319"/>
      <c r="AE84" s="371" t="s">
        <v>146</v>
      </c>
      <c r="AF84" s="372"/>
      <c r="AG84" s="372" t="s">
        <v>563</v>
      </c>
      <c r="AH84" s="373">
        <v>250</v>
      </c>
      <c r="AI84" s="374">
        <f t="shared" si="48"/>
        <v>0</v>
      </c>
      <c r="AJ84" s="319"/>
    </row>
    <row r="85" spans="1:36" s="126" customFormat="1" ht="30" x14ac:dyDescent="0.25">
      <c r="A85" s="233" t="s">
        <v>628</v>
      </c>
      <c r="B85" s="234"/>
      <c r="C85" s="234" t="s">
        <v>563</v>
      </c>
      <c r="D85" s="235">
        <v>170</v>
      </c>
      <c r="E85" s="236">
        <f t="shared" si="43"/>
        <v>0</v>
      </c>
      <c r="F85" s="196"/>
      <c r="G85" s="371" t="s">
        <v>628</v>
      </c>
      <c r="H85" s="372"/>
      <c r="I85" s="372" t="s">
        <v>563</v>
      </c>
      <c r="J85" s="373">
        <v>170</v>
      </c>
      <c r="K85" s="374">
        <f t="shared" si="44"/>
        <v>0</v>
      </c>
      <c r="L85" s="319"/>
      <c r="M85" s="371" t="s">
        <v>628</v>
      </c>
      <c r="N85" s="372"/>
      <c r="O85" s="372" t="s">
        <v>563</v>
      </c>
      <c r="P85" s="373">
        <v>170</v>
      </c>
      <c r="Q85" s="374">
        <f t="shared" si="45"/>
        <v>0</v>
      </c>
      <c r="R85" s="319"/>
      <c r="S85" s="371" t="s">
        <v>628</v>
      </c>
      <c r="T85" s="372"/>
      <c r="U85" s="372" t="s">
        <v>563</v>
      </c>
      <c r="V85" s="373">
        <v>170</v>
      </c>
      <c r="W85" s="374">
        <f t="shared" si="46"/>
        <v>0</v>
      </c>
      <c r="X85" s="319"/>
      <c r="Y85" s="371" t="s">
        <v>628</v>
      </c>
      <c r="Z85" s="372"/>
      <c r="AA85" s="372" t="s">
        <v>563</v>
      </c>
      <c r="AB85" s="373">
        <v>170</v>
      </c>
      <c r="AC85" s="374">
        <f t="shared" si="47"/>
        <v>0</v>
      </c>
      <c r="AD85" s="319"/>
      <c r="AE85" s="371" t="s">
        <v>628</v>
      </c>
      <c r="AF85" s="372"/>
      <c r="AG85" s="372" t="s">
        <v>563</v>
      </c>
      <c r="AH85" s="373">
        <v>170</v>
      </c>
      <c r="AI85" s="374">
        <f t="shared" si="48"/>
        <v>0</v>
      </c>
      <c r="AJ85" s="319"/>
    </row>
    <row r="86" spans="1:36" s="126" customFormat="1" ht="17.25" x14ac:dyDescent="0.25">
      <c r="A86" s="233" t="s">
        <v>573</v>
      </c>
      <c r="B86" s="234"/>
      <c r="C86" s="234" t="s">
        <v>563</v>
      </c>
      <c r="D86" s="235">
        <v>53</v>
      </c>
      <c r="E86" s="236">
        <f t="shared" si="43"/>
        <v>0</v>
      </c>
      <c r="F86" s="196"/>
      <c r="G86" s="371" t="s">
        <v>573</v>
      </c>
      <c r="H86" s="372"/>
      <c r="I86" s="372" t="s">
        <v>563</v>
      </c>
      <c r="J86" s="373">
        <v>53</v>
      </c>
      <c r="K86" s="374">
        <f t="shared" si="44"/>
        <v>0</v>
      </c>
      <c r="L86" s="319"/>
      <c r="M86" s="371" t="s">
        <v>573</v>
      </c>
      <c r="N86" s="372"/>
      <c r="O86" s="372" t="s">
        <v>563</v>
      </c>
      <c r="P86" s="373">
        <v>53</v>
      </c>
      <c r="Q86" s="374">
        <f t="shared" si="45"/>
        <v>0</v>
      </c>
      <c r="R86" s="319"/>
      <c r="S86" s="371" t="s">
        <v>573</v>
      </c>
      <c r="T86" s="372"/>
      <c r="U86" s="372" t="s">
        <v>563</v>
      </c>
      <c r="V86" s="373">
        <v>53</v>
      </c>
      <c r="W86" s="374">
        <f t="shared" si="46"/>
        <v>0</v>
      </c>
      <c r="X86" s="319"/>
      <c r="Y86" s="371" t="s">
        <v>573</v>
      </c>
      <c r="Z86" s="372"/>
      <c r="AA86" s="372" t="s">
        <v>563</v>
      </c>
      <c r="AB86" s="373">
        <v>53</v>
      </c>
      <c r="AC86" s="374">
        <f t="shared" si="47"/>
        <v>0</v>
      </c>
      <c r="AD86" s="319"/>
      <c r="AE86" s="371" t="s">
        <v>573</v>
      </c>
      <c r="AF86" s="372"/>
      <c r="AG86" s="372" t="s">
        <v>563</v>
      </c>
      <c r="AH86" s="373">
        <v>53</v>
      </c>
      <c r="AI86" s="374">
        <f t="shared" si="48"/>
        <v>0</v>
      </c>
      <c r="AJ86" s="319"/>
    </row>
    <row r="87" spans="1:36" s="126" customFormat="1" ht="30" x14ac:dyDescent="0.25">
      <c r="A87" s="233" t="s">
        <v>740</v>
      </c>
      <c r="B87" s="234"/>
      <c r="C87" s="234" t="s">
        <v>563</v>
      </c>
      <c r="D87" s="235">
        <v>238</v>
      </c>
      <c r="E87" s="236">
        <f t="shared" si="43"/>
        <v>0</v>
      </c>
      <c r="F87" s="196"/>
      <c r="G87" s="371" t="s">
        <v>740</v>
      </c>
      <c r="H87" s="372"/>
      <c r="I87" s="372" t="s">
        <v>563</v>
      </c>
      <c r="J87" s="373">
        <v>238</v>
      </c>
      <c r="K87" s="374">
        <f t="shared" si="44"/>
        <v>0</v>
      </c>
      <c r="L87" s="319"/>
      <c r="M87" s="371" t="s">
        <v>740</v>
      </c>
      <c r="N87" s="372"/>
      <c r="O87" s="372" t="s">
        <v>563</v>
      </c>
      <c r="P87" s="373">
        <v>238</v>
      </c>
      <c r="Q87" s="374">
        <f t="shared" si="45"/>
        <v>0</v>
      </c>
      <c r="R87" s="319"/>
      <c r="S87" s="371" t="s">
        <v>740</v>
      </c>
      <c r="T87" s="372"/>
      <c r="U87" s="372" t="s">
        <v>563</v>
      </c>
      <c r="V87" s="373">
        <v>238</v>
      </c>
      <c r="W87" s="374">
        <f t="shared" si="46"/>
        <v>0</v>
      </c>
      <c r="X87" s="319"/>
      <c r="Y87" s="371" t="s">
        <v>740</v>
      </c>
      <c r="Z87" s="372"/>
      <c r="AA87" s="372" t="s">
        <v>563</v>
      </c>
      <c r="AB87" s="373">
        <v>238</v>
      </c>
      <c r="AC87" s="374">
        <f t="shared" si="47"/>
        <v>0</v>
      </c>
      <c r="AD87" s="319"/>
      <c r="AE87" s="371" t="s">
        <v>740</v>
      </c>
      <c r="AF87" s="372"/>
      <c r="AG87" s="372" t="s">
        <v>563</v>
      </c>
      <c r="AH87" s="373">
        <v>238</v>
      </c>
      <c r="AI87" s="374">
        <f t="shared" si="48"/>
        <v>0</v>
      </c>
      <c r="AJ87" s="319"/>
    </row>
    <row r="88" spans="1:36" s="126" customFormat="1" ht="17.25" x14ac:dyDescent="0.25">
      <c r="A88" s="233" t="s">
        <v>574</v>
      </c>
      <c r="B88" s="234"/>
      <c r="C88" s="234" t="s">
        <v>563</v>
      </c>
      <c r="D88" s="235">
        <v>106</v>
      </c>
      <c r="E88" s="236">
        <f t="shared" si="43"/>
        <v>0</v>
      </c>
      <c r="F88" s="196"/>
      <c r="G88" s="371" t="s">
        <v>574</v>
      </c>
      <c r="H88" s="372"/>
      <c r="I88" s="372" t="s">
        <v>563</v>
      </c>
      <c r="J88" s="373">
        <v>106</v>
      </c>
      <c r="K88" s="374">
        <f t="shared" si="44"/>
        <v>0</v>
      </c>
      <c r="L88" s="319"/>
      <c r="M88" s="371" t="s">
        <v>574</v>
      </c>
      <c r="N88" s="372"/>
      <c r="O88" s="372" t="s">
        <v>563</v>
      </c>
      <c r="P88" s="373">
        <v>106</v>
      </c>
      <c r="Q88" s="374">
        <f t="shared" si="45"/>
        <v>0</v>
      </c>
      <c r="R88" s="319"/>
      <c r="S88" s="371" t="s">
        <v>574</v>
      </c>
      <c r="T88" s="372"/>
      <c r="U88" s="372" t="s">
        <v>563</v>
      </c>
      <c r="V88" s="373">
        <v>106</v>
      </c>
      <c r="W88" s="374">
        <f t="shared" si="46"/>
        <v>0</v>
      </c>
      <c r="X88" s="319"/>
      <c r="Y88" s="371" t="s">
        <v>574</v>
      </c>
      <c r="Z88" s="372"/>
      <c r="AA88" s="372" t="s">
        <v>563</v>
      </c>
      <c r="AB88" s="373">
        <v>106</v>
      </c>
      <c r="AC88" s="374">
        <f t="shared" si="47"/>
        <v>0</v>
      </c>
      <c r="AD88" s="319"/>
      <c r="AE88" s="371" t="s">
        <v>574</v>
      </c>
      <c r="AF88" s="372"/>
      <c r="AG88" s="372" t="s">
        <v>563</v>
      </c>
      <c r="AH88" s="373">
        <v>106</v>
      </c>
      <c r="AI88" s="374">
        <f t="shared" si="48"/>
        <v>0</v>
      </c>
      <c r="AJ88" s="319"/>
    </row>
    <row r="89" spans="1:36" s="126" customFormat="1" ht="17.25" x14ac:dyDescent="0.25">
      <c r="A89" s="233" t="s">
        <v>575</v>
      </c>
      <c r="B89" s="234"/>
      <c r="C89" s="234" t="s">
        <v>563</v>
      </c>
      <c r="D89" s="235">
        <v>231</v>
      </c>
      <c r="E89" s="236">
        <f t="shared" si="43"/>
        <v>0</v>
      </c>
      <c r="F89" s="196"/>
      <c r="G89" s="371" t="s">
        <v>575</v>
      </c>
      <c r="H89" s="372"/>
      <c r="I89" s="372" t="s">
        <v>563</v>
      </c>
      <c r="J89" s="373">
        <v>231</v>
      </c>
      <c r="K89" s="374">
        <f t="shared" si="44"/>
        <v>0</v>
      </c>
      <c r="L89" s="319"/>
      <c r="M89" s="371" t="s">
        <v>575</v>
      </c>
      <c r="N89" s="372"/>
      <c r="O89" s="372" t="s">
        <v>563</v>
      </c>
      <c r="P89" s="373">
        <v>231</v>
      </c>
      <c r="Q89" s="374">
        <f t="shared" si="45"/>
        <v>0</v>
      </c>
      <c r="R89" s="319"/>
      <c r="S89" s="371" t="s">
        <v>575</v>
      </c>
      <c r="T89" s="372"/>
      <c r="U89" s="372" t="s">
        <v>563</v>
      </c>
      <c r="V89" s="373">
        <v>231</v>
      </c>
      <c r="W89" s="374">
        <f t="shared" si="46"/>
        <v>0</v>
      </c>
      <c r="X89" s="319"/>
      <c r="Y89" s="371" t="s">
        <v>575</v>
      </c>
      <c r="Z89" s="372"/>
      <c r="AA89" s="372" t="s">
        <v>563</v>
      </c>
      <c r="AB89" s="373">
        <v>231</v>
      </c>
      <c r="AC89" s="374">
        <f t="shared" si="47"/>
        <v>0</v>
      </c>
      <c r="AD89" s="319"/>
      <c r="AE89" s="371" t="s">
        <v>575</v>
      </c>
      <c r="AF89" s="372"/>
      <c r="AG89" s="372" t="s">
        <v>563</v>
      </c>
      <c r="AH89" s="373">
        <v>231</v>
      </c>
      <c r="AI89" s="374">
        <f t="shared" si="48"/>
        <v>0</v>
      </c>
      <c r="AJ89" s="319"/>
    </row>
    <row r="90" spans="1:36" s="126" customFormat="1" x14ac:dyDescent="0.25">
      <c r="A90" s="233" t="s">
        <v>162</v>
      </c>
      <c r="B90" s="234"/>
      <c r="C90" s="234" t="s">
        <v>563</v>
      </c>
      <c r="D90" s="235">
        <v>0</v>
      </c>
      <c r="E90" s="236">
        <f t="shared" si="43"/>
        <v>0</v>
      </c>
      <c r="F90" s="196"/>
      <c r="G90" s="371" t="s">
        <v>162</v>
      </c>
      <c r="H90" s="372"/>
      <c r="I90" s="372" t="s">
        <v>563</v>
      </c>
      <c r="J90" s="373">
        <v>0</v>
      </c>
      <c r="K90" s="374">
        <f t="shared" si="44"/>
        <v>0</v>
      </c>
      <c r="L90" s="319"/>
      <c r="M90" s="371" t="s">
        <v>162</v>
      </c>
      <c r="N90" s="372"/>
      <c r="O90" s="372" t="s">
        <v>563</v>
      </c>
      <c r="P90" s="373">
        <v>0</v>
      </c>
      <c r="Q90" s="374">
        <f t="shared" si="45"/>
        <v>0</v>
      </c>
      <c r="R90" s="319"/>
      <c r="S90" s="371" t="s">
        <v>162</v>
      </c>
      <c r="T90" s="372"/>
      <c r="U90" s="372" t="s">
        <v>563</v>
      </c>
      <c r="V90" s="373">
        <v>0</v>
      </c>
      <c r="W90" s="374">
        <f t="shared" si="46"/>
        <v>0</v>
      </c>
      <c r="X90" s="319"/>
      <c r="Y90" s="371" t="s">
        <v>162</v>
      </c>
      <c r="Z90" s="372"/>
      <c r="AA90" s="372" t="s">
        <v>563</v>
      </c>
      <c r="AB90" s="373">
        <v>0</v>
      </c>
      <c r="AC90" s="374">
        <f t="shared" si="47"/>
        <v>0</v>
      </c>
      <c r="AD90" s="319"/>
      <c r="AE90" s="371" t="s">
        <v>162</v>
      </c>
      <c r="AF90" s="372"/>
      <c r="AG90" s="372" t="s">
        <v>563</v>
      </c>
      <c r="AH90" s="373">
        <v>0</v>
      </c>
      <c r="AI90" s="374">
        <f t="shared" si="48"/>
        <v>0</v>
      </c>
      <c r="AJ90" s="319"/>
    </row>
    <row r="91" spans="1:36" s="126" customFormat="1" ht="15.75" thickBot="1" x14ac:dyDescent="0.3">
      <c r="A91" s="237" t="s">
        <v>162</v>
      </c>
      <c r="B91" s="238"/>
      <c r="C91" s="238" t="s">
        <v>563</v>
      </c>
      <c r="D91" s="239">
        <v>0</v>
      </c>
      <c r="E91" s="240">
        <f t="shared" si="43"/>
        <v>0</v>
      </c>
      <c r="F91" s="196"/>
      <c r="G91" s="375" t="s">
        <v>162</v>
      </c>
      <c r="H91" s="376"/>
      <c r="I91" s="376" t="s">
        <v>563</v>
      </c>
      <c r="J91" s="377">
        <v>0</v>
      </c>
      <c r="K91" s="378">
        <f t="shared" si="44"/>
        <v>0</v>
      </c>
      <c r="L91" s="319"/>
      <c r="M91" s="375" t="s">
        <v>162</v>
      </c>
      <c r="N91" s="376"/>
      <c r="O91" s="376" t="s">
        <v>563</v>
      </c>
      <c r="P91" s="377">
        <v>0</v>
      </c>
      <c r="Q91" s="378">
        <f t="shared" si="45"/>
        <v>0</v>
      </c>
      <c r="R91" s="319"/>
      <c r="S91" s="375" t="s">
        <v>162</v>
      </c>
      <c r="T91" s="376"/>
      <c r="U91" s="376" t="s">
        <v>563</v>
      </c>
      <c r="V91" s="377">
        <v>0</v>
      </c>
      <c r="W91" s="378">
        <f t="shared" si="46"/>
        <v>0</v>
      </c>
      <c r="X91" s="319"/>
      <c r="Y91" s="375" t="s">
        <v>162</v>
      </c>
      <c r="Z91" s="376"/>
      <c r="AA91" s="376" t="s">
        <v>563</v>
      </c>
      <c r="AB91" s="377">
        <v>0</v>
      </c>
      <c r="AC91" s="378">
        <f t="shared" si="47"/>
        <v>0</v>
      </c>
      <c r="AD91" s="319"/>
      <c r="AE91" s="375" t="s">
        <v>162</v>
      </c>
      <c r="AF91" s="376"/>
      <c r="AG91" s="376" t="s">
        <v>563</v>
      </c>
      <c r="AH91" s="377">
        <v>0</v>
      </c>
      <c r="AI91" s="378">
        <f t="shared" si="48"/>
        <v>0</v>
      </c>
      <c r="AJ91" s="319"/>
    </row>
    <row r="92" spans="1:36" s="126" customFormat="1" ht="16.5" thickTop="1" thickBot="1" x14ac:dyDescent="0.3">
      <c r="A92" s="35" t="s">
        <v>149</v>
      </c>
      <c r="B92" s="208">
        <f>SUM(B81:B91)</f>
        <v>0</v>
      </c>
      <c r="C92" s="208"/>
      <c r="D92" s="241"/>
      <c r="E92" s="242">
        <f>SUM(E81:E91)</f>
        <v>0</v>
      </c>
      <c r="F92" s="196"/>
      <c r="G92" s="323" t="s">
        <v>149</v>
      </c>
      <c r="H92" s="348">
        <f>SUM(H81:H91)</f>
        <v>0</v>
      </c>
      <c r="I92" s="348"/>
      <c r="J92" s="379"/>
      <c r="K92" s="380">
        <f>SUM(K81:K91)</f>
        <v>0</v>
      </c>
      <c r="L92" s="319"/>
      <c r="M92" s="323" t="s">
        <v>149</v>
      </c>
      <c r="N92" s="348">
        <f>SUM(N81:N91)</f>
        <v>0</v>
      </c>
      <c r="O92" s="348"/>
      <c r="P92" s="379"/>
      <c r="Q92" s="380">
        <f>SUM(Q81:Q91)</f>
        <v>0</v>
      </c>
      <c r="R92" s="319"/>
      <c r="S92" s="323" t="s">
        <v>149</v>
      </c>
      <c r="T92" s="348">
        <f>SUM(T81:T91)</f>
        <v>0</v>
      </c>
      <c r="U92" s="348"/>
      <c r="V92" s="379"/>
      <c r="W92" s="380">
        <f>SUM(W81:W91)</f>
        <v>0</v>
      </c>
      <c r="X92" s="319"/>
      <c r="Y92" s="323" t="s">
        <v>149</v>
      </c>
      <c r="Z92" s="348">
        <f>SUM(Z81:Z91)</f>
        <v>0</v>
      </c>
      <c r="AA92" s="348"/>
      <c r="AB92" s="379"/>
      <c r="AC92" s="380">
        <f>SUM(AC81:AC91)</f>
        <v>0</v>
      </c>
      <c r="AD92" s="319"/>
      <c r="AE92" s="323" t="s">
        <v>149</v>
      </c>
      <c r="AF92" s="348">
        <f>SUM(AF81:AF91)</f>
        <v>0</v>
      </c>
      <c r="AG92" s="348"/>
      <c r="AH92" s="379"/>
      <c r="AI92" s="380">
        <f>SUM(AI81:AI91)</f>
        <v>0</v>
      </c>
      <c r="AJ92" s="319"/>
    </row>
    <row r="93" spans="1:36" s="126" customFormat="1" x14ac:dyDescent="0.25">
      <c r="A93" s="232" t="s">
        <v>562</v>
      </c>
      <c r="B93" s="198" t="s">
        <v>576</v>
      </c>
      <c r="C93" s="227" t="s">
        <v>137</v>
      </c>
      <c r="D93" s="270" t="s">
        <v>141</v>
      </c>
      <c r="E93" s="271" t="s">
        <v>142</v>
      </c>
      <c r="F93" s="196"/>
      <c r="G93" s="370" t="s">
        <v>562</v>
      </c>
      <c r="H93" s="338" t="s">
        <v>576</v>
      </c>
      <c r="I93" s="365" t="s">
        <v>137</v>
      </c>
      <c r="J93" s="390" t="s">
        <v>141</v>
      </c>
      <c r="K93" s="391" t="s">
        <v>142</v>
      </c>
      <c r="L93" s="319"/>
      <c r="M93" s="370" t="s">
        <v>562</v>
      </c>
      <c r="N93" s="338" t="s">
        <v>576</v>
      </c>
      <c r="O93" s="365" t="s">
        <v>137</v>
      </c>
      <c r="P93" s="390" t="s">
        <v>141</v>
      </c>
      <c r="Q93" s="391" t="s">
        <v>142</v>
      </c>
      <c r="R93" s="319"/>
      <c r="S93" s="370" t="s">
        <v>562</v>
      </c>
      <c r="T93" s="338" t="s">
        <v>576</v>
      </c>
      <c r="U93" s="365" t="s">
        <v>137</v>
      </c>
      <c r="V93" s="390" t="s">
        <v>141</v>
      </c>
      <c r="W93" s="391" t="s">
        <v>142</v>
      </c>
      <c r="X93" s="319"/>
      <c r="Y93" s="370" t="s">
        <v>562</v>
      </c>
      <c r="Z93" s="338" t="s">
        <v>576</v>
      </c>
      <c r="AA93" s="365" t="s">
        <v>137</v>
      </c>
      <c r="AB93" s="390" t="s">
        <v>141</v>
      </c>
      <c r="AC93" s="391" t="s">
        <v>142</v>
      </c>
      <c r="AD93" s="319"/>
      <c r="AE93" s="370" t="s">
        <v>562</v>
      </c>
      <c r="AF93" s="338" t="s">
        <v>576</v>
      </c>
      <c r="AG93" s="365" t="s">
        <v>137</v>
      </c>
      <c r="AH93" s="390" t="s">
        <v>141</v>
      </c>
      <c r="AI93" s="391" t="s">
        <v>142</v>
      </c>
      <c r="AJ93" s="319"/>
    </row>
    <row r="94" spans="1:36" s="126" customFormat="1" x14ac:dyDescent="0.25">
      <c r="A94" s="233" t="s">
        <v>143</v>
      </c>
      <c r="B94" s="234"/>
      <c r="C94" s="234" t="s">
        <v>563</v>
      </c>
      <c r="D94" s="235">
        <v>152</v>
      </c>
      <c r="E94" s="236">
        <f t="shared" ref="E94:E99" si="49">B94*D94</f>
        <v>0</v>
      </c>
      <c r="F94" s="196"/>
      <c r="G94" s="371" t="s">
        <v>143</v>
      </c>
      <c r="H94" s="372"/>
      <c r="I94" s="372" t="s">
        <v>563</v>
      </c>
      <c r="J94" s="373">
        <v>152</v>
      </c>
      <c r="K94" s="374">
        <f t="shared" ref="K94:K99" si="50">H94*J94</f>
        <v>0</v>
      </c>
      <c r="L94" s="319"/>
      <c r="M94" s="371" t="s">
        <v>143</v>
      </c>
      <c r="N94" s="372"/>
      <c r="O94" s="372" t="s">
        <v>563</v>
      </c>
      <c r="P94" s="373">
        <v>152</v>
      </c>
      <c r="Q94" s="374">
        <f t="shared" ref="Q94:Q99" si="51">N94*P94</f>
        <v>0</v>
      </c>
      <c r="R94" s="319"/>
      <c r="S94" s="371" t="s">
        <v>143</v>
      </c>
      <c r="T94" s="372"/>
      <c r="U94" s="372" t="s">
        <v>563</v>
      </c>
      <c r="V94" s="373">
        <v>152</v>
      </c>
      <c r="W94" s="374">
        <f t="shared" ref="W94:W99" si="52">T94*V94</f>
        <v>0</v>
      </c>
      <c r="X94" s="319"/>
      <c r="Y94" s="371" t="s">
        <v>143</v>
      </c>
      <c r="Z94" s="372"/>
      <c r="AA94" s="372" t="s">
        <v>563</v>
      </c>
      <c r="AB94" s="373">
        <v>152</v>
      </c>
      <c r="AC94" s="374">
        <f t="shared" ref="AC94:AC99" si="53">Z94*AB94</f>
        <v>0</v>
      </c>
      <c r="AD94" s="319"/>
      <c r="AE94" s="371" t="s">
        <v>143</v>
      </c>
      <c r="AF94" s="372"/>
      <c r="AG94" s="372" t="s">
        <v>563</v>
      </c>
      <c r="AH94" s="373">
        <v>152</v>
      </c>
      <c r="AI94" s="374">
        <f t="shared" ref="AI94:AI99" si="54">AF94*AH94</f>
        <v>0</v>
      </c>
      <c r="AJ94" s="319"/>
    </row>
    <row r="95" spans="1:36" s="126" customFormat="1" x14ac:dyDescent="0.25">
      <c r="A95" s="233" t="s">
        <v>630</v>
      </c>
      <c r="B95" s="234"/>
      <c r="C95" s="234" t="s">
        <v>563</v>
      </c>
      <c r="D95" s="235">
        <v>152</v>
      </c>
      <c r="E95" s="236">
        <f t="shared" si="49"/>
        <v>0</v>
      </c>
      <c r="F95" s="196"/>
      <c r="G95" s="371" t="s">
        <v>630</v>
      </c>
      <c r="H95" s="372"/>
      <c r="I95" s="372" t="s">
        <v>563</v>
      </c>
      <c r="J95" s="373">
        <v>152</v>
      </c>
      <c r="K95" s="374">
        <f t="shared" si="50"/>
        <v>0</v>
      </c>
      <c r="L95" s="319"/>
      <c r="M95" s="371" t="s">
        <v>630</v>
      </c>
      <c r="N95" s="372"/>
      <c r="O95" s="372" t="s">
        <v>563</v>
      </c>
      <c r="P95" s="373">
        <v>152</v>
      </c>
      <c r="Q95" s="374">
        <f t="shared" si="51"/>
        <v>0</v>
      </c>
      <c r="R95" s="319"/>
      <c r="S95" s="371" t="s">
        <v>630</v>
      </c>
      <c r="T95" s="372"/>
      <c r="U95" s="372" t="s">
        <v>563</v>
      </c>
      <c r="V95" s="373">
        <v>152</v>
      </c>
      <c r="W95" s="374">
        <f t="shared" si="52"/>
        <v>0</v>
      </c>
      <c r="X95" s="319"/>
      <c r="Y95" s="371" t="s">
        <v>630</v>
      </c>
      <c r="Z95" s="372"/>
      <c r="AA95" s="372" t="s">
        <v>563</v>
      </c>
      <c r="AB95" s="373">
        <v>152</v>
      </c>
      <c r="AC95" s="374">
        <f t="shared" si="53"/>
        <v>0</v>
      </c>
      <c r="AD95" s="319"/>
      <c r="AE95" s="371" t="s">
        <v>630</v>
      </c>
      <c r="AF95" s="372"/>
      <c r="AG95" s="372" t="s">
        <v>563</v>
      </c>
      <c r="AH95" s="373">
        <v>152</v>
      </c>
      <c r="AI95" s="374">
        <f t="shared" si="54"/>
        <v>0</v>
      </c>
      <c r="AJ95" s="319"/>
    </row>
    <row r="96" spans="1:36" s="126" customFormat="1" ht="30" x14ac:dyDescent="0.25">
      <c r="A96" s="233" t="s">
        <v>145</v>
      </c>
      <c r="B96" s="234"/>
      <c r="C96" s="234" t="s">
        <v>563</v>
      </c>
      <c r="D96" s="235">
        <v>152</v>
      </c>
      <c r="E96" s="236">
        <f t="shared" si="49"/>
        <v>0</v>
      </c>
      <c r="F96" s="196"/>
      <c r="G96" s="371" t="s">
        <v>145</v>
      </c>
      <c r="H96" s="372"/>
      <c r="I96" s="372" t="s">
        <v>563</v>
      </c>
      <c r="J96" s="373">
        <v>152</v>
      </c>
      <c r="K96" s="374">
        <f t="shared" si="50"/>
        <v>0</v>
      </c>
      <c r="L96" s="319"/>
      <c r="M96" s="371" t="s">
        <v>145</v>
      </c>
      <c r="N96" s="372"/>
      <c r="O96" s="372" t="s">
        <v>563</v>
      </c>
      <c r="P96" s="373">
        <v>152</v>
      </c>
      <c r="Q96" s="374">
        <f t="shared" si="51"/>
        <v>0</v>
      </c>
      <c r="R96" s="319"/>
      <c r="S96" s="371" t="s">
        <v>145</v>
      </c>
      <c r="T96" s="372"/>
      <c r="U96" s="372" t="s">
        <v>563</v>
      </c>
      <c r="V96" s="373">
        <v>152</v>
      </c>
      <c r="W96" s="374">
        <f t="shared" si="52"/>
        <v>0</v>
      </c>
      <c r="X96" s="319"/>
      <c r="Y96" s="371" t="s">
        <v>145</v>
      </c>
      <c r="Z96" s="372"/>
      <c r="AA96" s="372" t="s">
        <v>563</v>
      </c>
      <c r="AB96" s="373">
        <v>152</v>
      </c>
      <c r="AC96" s="374">
        <f t="shared" si="53"/>
        <v>0</v>
      </c>
      <c r="AD96" s="319"/>
      <c r="AE96" s="371" t="s">
        <v>145</v>
      </c>
      <c r="AF96" s="372"/>
      <c r="AG96" s="372" t="s">
        <v>563</v>
      </c>
      <c r="AH96" s="373">
        <v>152</v>
      </c>
      <c r="AI96" s="374">
        <f t="shared" si="54"/>
        <v>0</v>
      </c>
      <c r="AJ96" s="319"/>
    </row>
    <row r="97" spans="1:36" s="126" customFormat="1" ht="30" x14ac:dyDescent="0.25">
      <c r="A97" s="233" t="s">
        <v>147</v>
      </c>
      <c r="B97" s="234"/>
      <c r="C97" s="234" t="s">
        <v>563</v>
      </c>
      <c r="D97" s="235">
        <v>264</v>
      </c>
      <c r="E97" s="236">
        <f t="shared" si="49"/>
        <v>0</v>
      </c>
      <c r="F97" s="196"/>
      <c r="G97" s="371" t="s">
        <v>147</v>
      </c>
      <c r="H97" s="372"/>
      <c r="I97" s="372" t="s">
        <v>563</v>
      </c>
      <c r="J97" s="373">
        <v>264</v>
      </c>
      <c r="K97" s="374">
        <f t="shared" si="50"/>
        <v>0</v>
      </c>
      <c r="L97" s="319"/>
      <c r="M97" s="371" t="s">
        <v>147</v>
      </c>
      <c r="N97" s="372"/>
      <c r="O97" s="372" t="s">
        <v>563</v>
      </c>
      <c r="P97" s="373">
        <v>264</v>
      </c>
      <c r="Q97" s="374">
        <f t="shared" si="51"/>
        <v>0</v>
      </c>
      <c r="R97" s="319"/>
      <c r="S97" s="371" t="s">
        <v>147</v>
      </c>
      <c r="T97" s="372"/>
      <c r="U97" s="372" t="s">
        <v>563</v>
      </c>
      <c r="V97" s="373">
        <v>264</v>
      </c>
      <c r="W97" s="374">
        <f t="shared" si="52"/>
        <v>0</v>
      </c>
      <c r="X97" s="319"/>
      <c r="Y97" s="371" t="s">
        <v>147</v>
      </c>
      <c r="Z97" s="372"/>
      <c r="AA97" s="372" t="s">
        <v>563</v>
      </c>
      <c r="AB97" s="373">
        <v>264</v>
      </c>
      <c r="AC97" s="374">
        <f t="shared" si="53"/>
        <v>0</v>
      </c>
      <c r="AD97" s="319"/>
      <c r="AE97" s="371" t="s">
        <v>147</v>
      </c>
      <c r="AF97" s="372"/>
      <c r="AG97" s="372" t="s">
        <v>563</v>
      </c>
      <c r="AH97" s="373">
        <v>264</v>
      </c>
      <c r="AI97" s="374">
        <f t="shared" si="54"/>
        <v>0</v>
      </c>
      <c r="AJ97" s="319"/>
    </row>
    <row r="98" spans="1:36" s="126" customFormat="1" x14ac:dyDescent="0.25">
      <c r="A98" s="233" t="s">
        <v>162</v>
      </c>
      <c r="B98" s="234"/>
      <c r="C98" s="234" t="s">
        <v>563</v>
      </c>
      <c r="D98" s="235">
        <v>0</v>
      </c>
      <c r="E98" s="236">
        <f t="shared" si="49"/>
        <v>0</v>
      </c>
      <c r="F98" s="196"/>
      <c r="G98" s="371" t="s">
        <v>162</v>
      </c>
      <c r="H98" s="372"/>
      <c r="I98" s="372" t="s">
        <v>563</v>
      </c>
      <c r="J98" s="373">
        <v>0</v>
      </c>
      <c r="K98" s="374">
        <f t="shared" si="50"/>
        <v>0</v>
      </c>
      <c r="L98" s="319"/>
      <c r="M98" s="371" t="s">
        <v>162</v>
      </c>
      <c r="N98" s="372"/>
      <c r="O98" s="372" t="s">
        <v>563</v>
      </c>
      <c r="P98" s="373">
        <v>0</v>
      </c>
      <c r="Q98" s="374">
        <f t="shared" si="51"/>
        <v>0</v>
      </c>
      <c r="R98" s="319"/>
      <c r="S98" s="371" t="s">
        <v>162</v>
      </c>
      <c r="T98" s="372"/>
      <c r="U98" s="372" t="s">
        <v>563</v>
      </c>
      <c r="V98" s="373">
        <v>0</v>
      </c>
      <c r="W98" s="374">
        <f t="shared" si="52"/>
        <v>0</v>
      </c>
      <c r="X98" s="319"/>
      <c r="Y98" s="371" t="s">
        <v>162</v>
      </c>
      <c r="Z98" s="372"/>
      <c r="AA98" s="372" t="s">
        <v>563</v>
      </c>
      <c r="AB98" s="373">
        <v>0</v>
      </c>
      <c r="AC98" s="374">
        <f t="shared" si="53"/>
        <v>0</v>
      </c>
      <c r="AD98" s="319"/>
      <c r="AE98" s="371" t="s">
        <v>162</v>
      </c>
      <c r="AF98" s="372"/>
      <c r="AG98" s="372" t="s">
        <v>563</v>
      </c>
      <c r="AH98" s="373">
        <v>0</v>
      </c>
      <c r="AI98" s="374">
        <f t="shared" si="54"/>
        <v>0</v>
      </c>
      <c r="AJ98" s="319"/>
    </row>
    <row r="99" spans="1:36" s="126" customFormat="1" ht="17.25" customHeight="1" thickBot="1" x14ac:dyDescent="0.3">
      <c r="A99" s="237" t="s">
        <v>162</v>
      </c>
      <c r="B99" s="238"/>
      <c r="C99" s="238" t="s">
        <v>563</v>
      </c>
      <c r="D99" s="239">
        <v>0</v>
      </c>
      <c r="E99" s="240">
        <f t="shared" si="49"/>
        <v>0</v>
      </c>
      <c r="F99" s="196"/>
      <c r="G99" s="375" t="s">
        <v>162</v>
      </c>
      <c r="H99" s="376"/>
      <c r="I99" s="376" t="s">
        <v>563</v>
      </c>
      <c r="J99" s="377">
        <v>0</v>
      </c>
      <c r="K99" s="378">
        <f t="shared" si="50"/>
        <v>0</v>
      </c>
      <c r="L99" s="319"/>
      <c r="M99" s="375" t="s">
        <v>162</v>
      </c>
      <c r="N99" s="376"/>
      <c r="O99" s="376" t="s">
        <v>563</v>
      </c>
      <c r="P99" s="377">
        <v>0</v>
      </c>
      <c r="Q99" s="378">
        <f t="shared" si="51"/>
        <v>0</v>
      </c>
      <c r="R99" s="319"/>
      <c r="S99" s="375" t="s">
        <v>162</v>
      </c>
      <c r="T99" s="376"/>
      <c r="U99" s="376" t="s">
        <v>563</v>
      </c>
      <c r="V99" s="377">
        <v>0</v>
      </c>
      <c r="W99" s="378">
        <f t="shared" si="52"/>
        <v>0</v>
      </c>
      <c r="X99" s="319"/>
      <c r="Y99" s="375" t="s">
        <v>162</v>
      </c>
      <c r="Z99" s="376"/>
      <c r="AA99" s="376" t="s">
        <v>563</v>
      </c>
      <c r="AB99" s="377">
        <v>0</v>
      </c>
      <c r="AC99" s="378">
        <f t="shared" si="53"/>
        <v>0</v>
      </c>
      <c r="AD99" s="319"/>
      <c r="AE99" s="375" t="s">
        <v>162</v>
      </c>
      <c r="AF99" s="376"/>
      <c r="AG99" s="376" t="s">
        <v>563</v>
      </c>
      <c r="AH99" s="377">
        <v>0</v>
      </c>
      <c r="AI99" s="378">
        <f t="shared" si="54"/>
        <v>0</v>
      </c>
      <c r="AJ99" s="319"/>
    </row>
    <row r="100" spans="1:36" s="126" customFormat="1" ht="18.75" customHeight="1" thickTop="1" thickBot="1" x14ac:dyDescent="0.3">
      <c r="A100" s="243" t="s">
        <v>149</v>
      </c>
      <c r="B100" s="244">
        <f>SUM(B94:B99)</f>
        <v>0</v>
      </c>
      <c r="C100" s="244"/>
      <c r="D100" s="245"/>
      <c r="E100" s="246">
        <f>SUM(E94:E99)</f>
        <v>0</v>
      </c>
      <c r="F100" s="196"/>
      <c r="G100" s="381" t="s">
        <v>149</v>
      </c>
      <c r="H100" s="382">
        <f>SUM(H94:H99)</f>
        <v>0</v>
      </c>
      <c r="I100" s="382"/>
      <c r="J100" s="383"/>
      <c r="K100" s="384">
        <f>SUM(K94:K99)</f>
        <v>0</v>
      </c>
      <c r="L100" s="319"/>
      <c r="M100" s="381" t="s">
        <v>149</v>
      </c>
      <c r="N100" s="382">
        <f>SUM(N94:N99)</f>
        <v>0</v>
      </c>
      <c r="O100" s="382"/>
      <c r="P100" s="383"/>
      <c r="Q100" s="384">
        <f>SUM(Q94:Q99)</f>
        <v>0</v>
      </c>
      <c r="R100" s="319"/>
      <c r="S100" s="381" t="s">
        <v>149</v>
      </c>
      <c r="T100" s="382">
        <f>SUM(T94:T99)</f>
        <v>0</v>
      </c>
      <c r="U100" s="382"/>
      <c r="V100" s="383"/>
      <c r="W100" s="384">
        <f>SUM(W94:W99)</f>
        <v>0</v>
      </c>
      <c r="X100" s="319"/>
      <c r="Y100" s="381" t="s">
        <v>149</v>
      </c>
      <c r="Z100" s="382">
        <f>SUM(Z94:Z99)</f>
        <v>0</v>
      </c>
      <c r="AA100" s="382"/>
      <c r="AB100" s="383"/>
      <c r="AC100" s="384">
        <f>SUM(AC94:AC99)</f>
        <v>0</v>
      </c>
      <c r="AD100" s="319"/>
      <c r="AE100" s="381" t="s">
        <v>149</v>
      </c>
      <c r="AF100" s="382">
        <f>SUM(AF94:AF99)</f>
        <v>0</v>
      </c>
      <c r="AG100" s="382"/>
      <c r="AH100" s="383"/>
      <c r="AI100" s="384">
        <f>SUM(AI94:AI99)</f>
        <v>0</v>
      </c>
      <c r="AJ100" s="319"/>
    </row>
    <row r="101" spans="1:36" s="126" customFormat="1" ht="15.75" thickBot="1" x14ac:dyDescent="0.3">
      <c r="A101" s="247" t="s">
        <v>135</v>
      </c>
      <c r="B101" s="248"/>
      <c r="C101" s="248"/>
      <c r="D101" s="248"/>
      <c r="E101" s="41">
        <f>E79+E92+E100</f>
        <v>0</v>
      </c>
      <c r="F101" s="196"/>
      <c r="G101" s="385" t="s">
        <v>135</v>
      </c>
      <c r="H101" s="386"/>
      <c r="I101" s="386"/>
      <c r="J101" s="386"/>
      <c r="K101" s="327">
        <f>K79+K92+K100</f>
        <v>0</v>
      </c>
      <c r="L101" s="319"/>
      <c r="M101" s="385" t="s">
        <v>135</v>
      </c>
      <c r="N101" s="386"/>
      <c r="O101" s="386"/>
      <c r="P101" s="386"/>
      <c r="Q101" s="327">
        <f>Q79+Q92+Q100</f>
        <v>0</v>
      </c>
      <c r="R101" s="319"/>
      <c r="S101" s="385" t="s">
        <v>135</v>
      </c>
      <c r="T101" s="386"/>
      <c r="U101" s="386"/>
      <c r="V101" s="386"/>
      <c r="W101" s="327">
        <f>W79+W92+W100</f>
        <v>0</v>
      </c>
      <c r="X101" s="319"/>
      <c r="Y101" s="385" t="s">
        <v>135</v>
      </c>
      <c r="Z101" s="386"/>
      <c r="AA101" s="386"/>
      <c r="AB101" s="386"/>
      <c r="AC101" s="327">
        <f>AC79+AC92+AC100</f>
        <v>0</v>
      </c>
      <c r="AD101" s="319"/>
      <c r="AE101" s="385" t="s">
        <v>135</v>
      </c>
      <c r="AF101" s="386"/>
      <c r="AG101" s="386"/>
      <c r="AH101" s="386"/>
      <c r="AI101" s="327">
        <f>AI79+AI92+AI100</f>
        <v>0</v>
      </c>
      <c r="AJ101" s="319"/>
    </row>
    <row r="102" spans="1:36" ht="15.75" thickBot="1" x14ac:dyDescent="0.3">
      <c r="A102" s="196"/>
      <c r="B102" s="196"/>
      <c r="C102" s="196"/>
      <c r="D102" s="196"/>
      <c r="E102" s="196"/>
      <c r="F102" s="196"/>
      <c r="G102" s="336"/>
      <c r="H102" s="336"/>
      <c r="I102" s="336"/>
      <c r="J102" s="336"/>
      <c r="K102" s="336"/>
      <c r="M102" s="336"/>
      <c r="N102" s="336"/>
      <c r="O102" s="336"/>
      <c r="P102" s="336"/>
      <c r="Q102" s="336"/>
      <c r="S102" s="336"/>
      <c r="T102" s="336"/>
      <c r="U102" s="336"/>
      <c r="V102" s="336"/>
      <c r="W102" s="336"/>
      <c r="Y102" s="336"/>
      <c r="Z102" s="336"/>
      <c r="AA102" s="336"/>
      <c r="AB102" s="336"/>
      <c r="AC102" s="336"/>
      <c r="AE102" s="336"/>
      <c r="AF102" s="336"/>
      <c r="AG102" s="336"/>
      <c r="AH102" s="336"/>
      <c r="AI102" s="336"/>
    </row>
    <row r="103" spans="1:36" x14ac:dyDescent="0.25">
      <c r="A103" s="34" t="s">
        <v>588</v>
      </c>
      <c r="B103" s="194"/>
      <c r="C103" s="194"/>
      <c r="D103" s="194"/>
      <c r="E103" s="195"/>
      <c r="F103" s="196"/>
      <c r="G103" s="322" t="s">
        <v>588</v>
      </c>
      <c r="H103" s="334"/>
      <c r="I103" s="334"/>
      <c r="J103" s="334"/>
      <c r="K103" s="335"/>
      <c r="M103" s="322" t="s">
        <v>588</v>
      </c>
      <c r="N103" s="334"/>
      <c r="O103" s="334"/>
      <c r="P103" s="334"/>
      <c r="Q103" s="335"/>
      <c r="S103" s="322" t="s">
        <v>588</v>
      </c>
      <c r="T103" s="334"/>
      <c r="U103" s="334"/>
      <c r="V103" s="334"/>
      <c r="W103" s="335"/>
      <c r="Y103" s="322" t="s">
        <v>588</v>
      </c>
      <c r="Z103" s="334"/>
      <c r="AA103" s="334"/>
      <c r="AB103" s="334"/>
      <c r="AC103" s="335"/>
      <c r="AE103" s="322" t="s">
        <v>588</v>
      </c>
      <c r="AF103" s="334"/>
      <c r="AG103" s="334"/>
      <c r="AH103" s="334"/>
      <c r="AI103" s="335"/>
    </row>
    <row r="104" spans="1:36" x14ac:dyDescent="0.25">
      <c r="A104" s="258" t="s">
        <v>190</v>
      </c>
      <c r="B104" s="198" t="s">
        <v>576</v>
      </c>
      <c r="C104" s="198" t="s">
        <v>137</v>
      </c>
      <c r="D104" s="270" t="s">
        <v>141</v>
      </c>
      <c r="E104" s="271" t="s">
        <v>142</v>
      </c>
      <c r="F104" s="196"/>
      <c r="G104" s="258" t="s">
        <v>190</v>
      </c>
      <c r="H104" s="338" t="s">
        <v>576</v>
      </c>
      <c r="I104" s="338" t="s">
        <v>137</v>
      </c>
      <c r="J104" s="390" t="s">
        <v>141</v>
      </c>
      <c r="K104" s="391" t="s">
        <v>142</v>
      </c>
      <c r="M104" s="258" t="s">
        <v>190</v>
      </c>
      <c r="N104" s="338" t="s">
        <v>576</v>
      </c>
      <c r="O104" s="338" t="s">
        <v>137</v>
      </c>
      <c r="P104" s="390" t="s">
        <v>141</v>
      </c>
      <c r="Q104" s="391" t="s">
        <v>142</v>
      </c>
      <c r="S104" s="258" t="s">
        <v>190</v>
      </c>
      <c r="T104" s="338" t="s">
        <v>576</v>
      </c>
      <c r="U104" s="338" t="s">
        <v>137</v>
      </c>
      <c r="V104" s="390" t="s">
        <v>141</v>
      </c>
      <c r="W104" s="391" t="s">
        <v>142</v>
      </c>
      <c r="Y104" s="258" t="s">
        <v>190</v>
      </c>
      <c r="Z104" s="338" t="s">
        <v>576</v>
      </c>
      <c r="AA104" s="338" t="s">
        <v>137</v>
      </c>
      <c r="AB104" s="390" t="s">
        <v>141</v>
      </c>
      <c r="AC104" s="391" t="s">
        <v>142</v>
      </c>
      <c r="AE104" s="258" t="s">
        <v>190</v>
      </c>
      <c r="AF104" s="338" t="s">
        <v>576</v>
      </c>
      <c r="AG104" s="338" t="s">
        <v>137</v>
      </c>
      <c r="AH104" s="390" t="s">
        <v>141</v>
      </c>
      <c r="AI104" s="391" t="s">
        <v>142</v>
      </c>
    </row>
    <row r="105" spans="1:36" s="126" customFormat="1" x14ac:dyDescent="0.25">
      <c r="A105" s="229" t="s">
        <v>155</v>
      </c>
      <c r="B105" s="201"/>
      <c r="C105" s="201" t="s">
        <v>592</v>
      </c>
      <c r="D105" s="202">
        <v>100</v>
      </c>
      <c r="E105" s="236">
        <f>B105*D105</f>
        <v>0</v>
      </c>
      <c r="F105" s="196"/>
      <c r="G105" s="367" t="s">
        <v>155</v>
      </c>
      <c r="H105" s="341"/>
      <c r="I105" s="341" t="s">
        <v>592</v>
      </c>
      <c r="J105" s="342">
        <v>100</v>
      </c>
      <c r="K105" s="374">
        <f>H105*J105</f>
        <v>0</v>
      </c>
      <c r="L105" s="319"/>
      <c r="M105" s="367" t="s">
        <v>155</v>
      </c>
      <c r="N105" s="341"/>
      <c r="O105" s="341" t="s">
        <v>592</v>
      </c>
      <c r="P105" s="342">
        <v>100</v>
      </c>
      <c r="Q105" s="374">
        <f>N105*P105</f>
        <v>0</v>
      </c>
      <c r="R105" s="319"/>
      <c r="S105" s="367" t="s">
        <v>155</v>
      </c>
      <c r="T105" s="341"/>
      <c r="U105" s="341" t="s">
        <v>592</v>
      </c>
      <c r="V105" s="342">
        <v>100</v>
      </c>
      <c r="W105" s="374">
        <f>T105*V105</f>
        <v>0</v>
      </c>
      <c r="X105" s="319"/>
      <c r="Y105" s="367" t="s">
        <v>155</v>
      </c>
      <c r="Z105" s="341"/>
      <c r="AA105" s="341" t="s">
        <v>592</v>
      </c>
      <c r="AB105" s="342">
        <v>100</v>
      </c>
      <c r="AC105" s="374">
        <f>Z105*AB105</f>
        <v>0</v>
      </c>
      <c r="AD105" s="319"/>
      <c r="AE105" s="367" t="s">
        <v>155</v>
      </c>
      <c r="AF105" s="341"/>
      <c r="AG105" s="341" t="s">
        <v>592</v>
      </c>
      <c r="AH105" s="342">
        <v>100</v>
      </c>
      <c r="AI105" s="374">
        <f>AF105*AH105</f>
        <v>0</v>
      </c>
      <c r="AJ105" s="319"/>
    </row>
    <row r="106" spans="1:36" ht="15.75" thickBot="1" x14ac:dyDescent="0.3">
      <c r="A106" s="230" t="s">
        <v>155</v>
      </c>
      <c r="B106" s="205"/>
      <c r="C106" s="205" t="s">
        <v>592</v>
      </c>
      <c r="D106" s="206">
        <v>100</v>
      </c>
      <c r="E106" s="240">
        <f>B106*D106</f>
        <v>0</v>
      </c>
      <c r="F106" s="196"/>
      <c r="G106" s="368" t="s">
        <v>155</v>
      </c>
      <c r="H106" s="345"/>
      <c r="I106" s="345" t="s">
        <v>592</v>
      </c>
      <c r="J106" s="346">
        <v>100</v>
      </c>
      <c r="K106" s="378">
        <f>H106*J106</f>
        <v>0</v>
      </c>
      <c r="M106" s="368" t="s">
        <v>155</v>
      </c>
      <c r="N106" s="345"/>
      <c r="O106" s="345" t="s">
        <v>592</v>
      </c>
      <c r="P106" s="346">
        <v>100</v>
      </c>
      <c r="Q106" s="378">
        <f>N106*P106</f>
        <v>0</v>
      </c>
      <c r="S106" s="368" t="s">
        <v>155</v>
      </c>
      <c r="T106" s="345"/>
      <c r="U106" s="345" t="s">
        <v>592</v>
      </c>
      <c r="V106" s="346">
        <v>100</v>
      </c>
      <c r="W106" s="378">
        <f>T106*V106</f>
        <v>0</v>
      </c>
      <c r="Y106" s="368" t="s">
        <v>155</v>
      </c>
      <c r="Z106" s="345"/>
      <c r="AA106" s="345" t="s">
        <v>592</v>
      </c>
      <c r="AB106" s="346">
        <v>100</v>
      </c>
      <c r="AC106" s="378">
        <f>Z106*AB106</f>
        <v>0</v>
      </c>
      <c r="AE106" s="368" t="s">
        <v>155</v>
      </c>
      <c r="AF106" s="345"/>
      <c r="AG106" s="345" t="s">
        <v>592</v>
      </c>
      <c r="AH106" s="346">
        <v>100</v>
      </c>
      <c r="AI106" s="378">
        <f>AF106*AH106</f>
        <v>0</v>
      </c>
    </row>
    <row r="107" spans="1:36" ht="16.5" thickTop="1" thickBot="1" x14ac:dyDescent="0.3">
      <c r="A107" s="35" t="s">
        <v>142</v>
      </c>
      <c r="B107" s="224"/>
      <c r="C107" s="224"/>
      <c r="D107" s="224"/>
      <c r="E107" s="321">
        <f>SUM(E105:E106)</f>
        <v>0</v>
      </c>
      <c r="F107" s="196"/>
      <c r="G107" s="323" t="s">
        <v>142</v>
      </c>
      <c r="H107" s="362"/>
      <c r="I107" s="362"/>
      <c r="J107" s="362"/>
      <c r="K107" s="321">
        <f>SUM(K105:K106)</f>
        <v>0</v>
      </c>
      <c r="M107" s="323" t="s">
        <v>142</v>
      </c>
      <c r="N107" s="362"/>
      <c r="O107" s="362"/>
      <c r="P107" s="362"/>
      <c r="Q107" s="321">
        <f>SUM(Q105:Q106)</f>
        <v>0</v>
      </c>
      <c r="S107" s="323" t="s">
        <v>142</v>
      </c>
      <c r="T107" s="362"/>
      <c r="U107" s="362"/>
      <c r="V107" s="362"/>
      <c r="W107" s="321">
        <f>SUM(W105:W106)</f>
        <v>0</v>
      </c>
      <c r="Y107" s="323" t="s">
        <v>142</v>
      </c>
      <c r="Z107" s="362"/>
      <c r="AA107" s="362"/>
      <c r="AB107" s="362"/>
      <c r="AC107" s="321">
        <f>SUM(AC105:AC106)</f>
        <v>0</v>
      </c>
      <c r="AE107" s="323" t="s">
        <v>142</v>
      </c>
      <c r="AF107" s="362"/>
      <c r="AG107" s="362"/>
      <c r="AH107" s="362"/>
      <c r="AI107" s="321">
        <f>SUM(AI105:AI106)</f>
        <v>0</v>
      </c>
    </row>
    <row r="108" spans="1:36" ht="15.75" thickBot="1" x14ac:dyDescent="0.3">
      <c r="A108" s="196"/>
      <c r="B108" s="196"/>
      <c r="C108" s="196"/>
      <c r="D108" s="196"/>
      <c r="E108" s="196"/>
      <c r="F108" s="196"/>
      <c r="G108" s="336"/>
      <c r="H108" s="336"/>
      <c r="I108" s="336"/>
      <c r="J108" s="336"/>
      <c r="K108" s="336"/>
      <c r="M108" s="336"/>
      <c r="N108" s="336"/>
      <c r="O108" s="336"/>
      <c r="P108" s="336"/>
      <c r="Q108" s="336"/>
      <c r="S108" s="336"/>
      <c r="T108" s="336"/>
      <c r="U108" s="336"/>
      <c r="V108" s="336"/>
      <c r="W108" s="336"/>
      <c r="Y108" s="336"/>
      <c r="Z108" s="336"/>
      <c r="AA108" s="336"/>
      <c r="AB108" s="336"/>
      <c r="AC108" s="336"/>
      <c r="AE108" s="336"/>
      <c r="AF108" s="336"/>
      <c r="AG108" s="336"/>
      <c r="AH108" s="336"/>
      <c r="AI108" s="336"/>
    </row>
    <row r="109" spans="1:36" s="126" customFormat="1" ht="19.5" customHeight="1" x14ac:dyDescent="0.25">
      <c r="A109" s="34" t="s">
        <v>587</v>
      </c>
      <c r="B109" s="194"/>
      <c r="C109" s="194"/>
      <c r="D109" s="194"/>
      <c r="E109" s="195"/>
      <c r="F109" s="196"/>
      <c r="G109" s="322" t="s">
        <v>587</v>
      </c>
      <c r="H109" s="334"/>
      <c r="I109" s="334"/>
      <c r="J109" s="334"/>
      <c r="K109" s="335"/>
      <c r="L109" s="319"/>
      <c r="M109" s="322" t="s">
        <v>587</v>
      </c>
      <c r="N109" s="334"/>
      <c r="O109" s="334"/>
      <c r="P109" s="334"/>
      <c r="Q109" s="335"/>
      <c r="R109" s="319"/>
      <c r="S109" s="322" t="s">
        <v>587</v>
      </c>
      <c r="T109" s="334"/>
      <c r="U109" s="334"/>
      <c r="V109" s="334"/>
      <c r="W109" s="335"/>
      <c r="X109" s="319"/>
      <c r="Y109" s="322" t="s">
        <v>587</v>
      </c>
      <c r="Z109" s="334"/>
      <c r="AA109" s="334"/>
      <c r="AB109" s="334"/>
      <c r="AC109" s="335"/>
      <c r="AD109" s="319"/>
      <c r="AE109" s="322" t="s">
        <v>587</v>
      </c>
      <c r="AF109" s="334"/>
      <c r="AG109" s="334"/>
      <c r="AH109" s="334"/>
      <c r="AI109" s="335"/>
      <c r="AJ109" s="319"/>
    </row>
    <row r="110" spans="1:36" s="126" customFormat="1" ht="22.5" customHeight="1" x14ac:dyDescent="0.25">
      <c r="A110" s="197" t="s">
        <v>122</v>
      </c>
      <c r="B110" s="198" t="s">
        <v>576</v>
      </c>
      <c r="C110" s="198" t="s">
        <v>137</v>
      </c>
      <c r="D110" s="198" t="s">
        <v>188</v>
      </c>
      <c r="E110" s="199" t="s">
        <v>124</v>
      </c>
      <c r="F110" s="196"/>
      <c r="G110" s="337" t="s">
        <v>122</v>
      </c>
      <c r="H110" s="338" t="s">
        <v>576</v>
      </c>
      <c r="I110" s="338" t="s">
        <v>137</v>
      </c>
      <c r="J110" s="338" t="s">
        <v>188</v>
      </c>
      <c r="K110" s="339" t="s">
        <v>124</v>
      </c>
      <c r="L110" s="319"/>
      <c r="M110" s="337" t="s">
        <v>122</v>
      </c>
      <c r="N110" s="338" t="s">
        <v>576</v>
      </c>
      <c r="O110" s="338" t="s">
        <v>137</v>
      </c>
      <c r="P110" s="338" t="s">
        <v>188</v>
      </c>
      <c r="Q110" s="339" t="s">
        <v>124</v>
      </c>
      <c r="R110" s="319"/>
      <c r="S110" s="337" t="s">
        <v>122</v>
      </c>
      <c r="T110" s="338" t="s">
        <v>576</v>
      </c>
      <c r="U110" s="338" t="s">
        <v>137</v>
      </c>
      <c r="V110" s="338" t="s">
        <v>188</v>
      </c>
      <c r="W110" s="339" t="s">
        <v>124</v>
      </c>
      <c r="X110" s="319"/>
      <c r="Y110" s="337" t="s">
        <v>122</v>
      </c>
      <c r="Z110" s="338" t="s">
        <v>576</v>
      </c>
      <c r="AA110" s="338" t="s">
        <v>137</v>
      </c>
      <c r="AB110" s="338" t="s">
        <v>188</v>
      </c>
      <c r="AC110" s="339" t="s">
        <v>124</v>
      </c>
      <c r="AD110" s="319"/>
      <c r="AE110" s="337" t="s">
        <v>122</v>
      </c>
      <c r="AF110" s="338" t="s">
        <v>576</v>
      </c>
      <c r="AG110" s="338" t="s">
        <v>137</v>
      </c>
      <c r="AH110" s="338" t="s">
        <v>188</v>
      </c>
      <c r="AI110" s="339" t="s">
        <v>124</v>
      </c>
      <c r="AJ110" s="319"/>
    </row>
    <row r="111" spans="1:36" s="126" customFormat="1" x14ac:dyDescent="0.25">
      <c r="A111" s="200" t="s">
        <v>125</v>
      </c>
      <c r="B111" s="201"/>
      <c r="C111" s="201" t="s">
        <v>543</v>
      </c>
      <c r="D111" s="202">
        <v>165</v>
      </c>
      <c r="E111" s="203">
        <f t="shared" ref="E111:E119" si="55">B111*D111</f>
        <v>0</v>
      </c>
      <c r="F111" s="196"/>
      <c r="G111" s="340" t="s">
        <v>125</v>
      </c>
      <c r="H111" s="341"/>
      <c r="I111" s="341" t="s">
        <v>543</v>
      </c>
      <c r="J111" s="342">
        <v>165</v>
      </c>
      <c r="K111" s="343">
        <f t="shared" ref="K111:K119" si="56">H111*J111</f>
        <v>0</v>
      </c>
      <c r="L111" s="319"/>
      <c r="M111" s="340" t="s">
        <v>125</v>
      </c>
      <c r="N111" s="341"/>
      <c r="O111" s="341" t="s">
        <v>543</v>
      </c>
      <c r="P111" s="342">
        <v>165</v>
      </c>
      <c r="Q111" s="343">
        <f t="shared" ref="Q111:Q119" si="57">N111*P111</f>
        <v>0</v>
      </c>
      <c r="R111" s="319"/>
      <c r="S111" s="340" t="s">
        <v>125</v>
      </c>
      <c r="T111" s="341"/>
      <c r="U111" s="341" t="s">
        <v>543</v>
      </c>
      <c r="V111" s="342">
        <v>165</v>
      </c>
      <c r="W111" s="343">
        <f t="shared" ref="W111:W119" si="58">T111*V111</f>
        <v>0</v>
      </c>
      <c r="X111" s="319"/>
      <c r="Y111" s="340" t="s">
        <v>125</v>
      </c>
      <c r="Z111" s="341"/>
      <c r="AA111" s="341" t="s">
        <v>543</v>
      </c>
      <c r="AB111" s="342">
        <v>165</v>
      </c>
      <c r="AC111" s="343">
        <f t="shared" ref="AC111:AC119" si="59">Z111*AB111</f>
        <v>0</v>
      </c>
      <c r="AD111" s="319"/>
      <c r="AE111" s="340" t="s">
        <v>125</v>
      </c>
      <c r="AF111" s="341"/>
      <c r="AG111" s="341" t="s">
        <v>543</v>
      </c>
      <c r="AH111" s="342">
        <v>165</v>
      </c>
      <c r="AI111" s="343">
        <f t="shared" ref="AI111:AI119" si="60">AF111*AH111</f>
        <v>0</v>
      </c>
      <c r="AJ111" s="319"/>
    </row>
    <row r="112" spans="1:36" s="126" customFormat="1" x14ac:dyDescent="0.25">
      <c r="A112" s="200" t="s">
        <v>126</v>
      </c>
      <c r="B112" s="201"/>
      <c r="C112" s="201" t="s">
        <v>543</v>
      </c>
      <c r="D112" s="202">
        <v>139</v>
      </c>
      <c r="E112" s="203">
        <f t="shared" si="55"/>
        <v>0</v>
      </c>
      <c r="F112" s="196"/>
      <c r="G112" s="340" t="s">
        <v>126</v>
      </c>
      <c r="H112" s="341"/>
      <c r="I112" s="341" t="s">
        <v>543</v>
      </c>
      <c r="J112" s="342">
        <v>139</v>
      </c>
      <c r="K112" s="343">
        <f t="shared" si="56"/>
        <v>0</v>
      </c>
      <c r="L112" s="319"/>
      <c r="M112" s="340" t="s">
        <v>126</v>
      </c>
      <c r="N112" s="341"/>
      <c r="O112" s="341" t="s">
        <v>543</v>
      </c>
      <c r="P112" s="342">
        <v>139</v>
      </c>
      <c r="Q112" s="343">
        <f t="shared" si="57"/>
        <v>0</v>
      </c>
      <c r="R112" s="319"/>
      <c r="S112" s="340" t="s">
        <v>126</v>
      </c>
      <c r="T112" s="341"/>
      <c r="U112" s="341" t="s">
        <v>543</v>
      </c>
      <c r="V112" s="342">
        <v>139</v>
      </c>
      <c r="W112" s="343">
        <f t="shared" si="58"/>
        <v>0</v>
      </c>
      <c r="X112" s="319"/>
      <c r="Y112" s="340" t="s">
        <v>126</v>
      </c>
      <c r="Z112" s="341"/>
      <c r="AA112" s="341" t="s">
        <v>543</v>
      </c>
      <c r="AB112" s="342">
        <v>139</v>
      </c>
      <c r="AC112" s="343">
        <f t="shared" si="59"/>
        <v>0</v>
      </c>
      <c r="AD112" s="319"/>
      <c r="AE112" s="340" t="s">
        <v>126</v>
      </c>
      <c r="AF112" s="341"/>
      <c r="AG112" s="341" t="s">
        <v>543</v>
      </c>
      <c r="AH112" s="342">
        <v>139</v>
      </c>
      <c r="AI112" s="343">
        <f t="shared" si="60"/>
        <v>0</v>
      </c>
      <c r="AJ112" s="319"/>
    </row>
    <row r="113" spans="1:36" s="126" customFormat="1" x14ac:dyDescent="0.25">
      <c r="A113" s="200" t="s">
        <v>128</v>
      </c>
      <c r="B113" s="201"/>
      <c r="C113" s="201" t="s">
        <v>543</v>
      </c>
      <c r="D113" s="202">
        <v>139</v>
      </c>
      <c r="E113" s="203">
        <f t="shared" si="55"/>
        <v>0</v>
      </c>
      <c r="F113" s="196"/>
      <c r="G113" s="340" t="s">
        <v>128</v>
      </c>
      <c r="H113" s="341"/>
      <c r="I113" s="341" t="s">
        <v>543</v>
      </c>
      <c r="J113" s="342">
        <v>139</v>
      </c>
      <c r="K113" s="343">
        <f t="shared" si="56"/>
        <v>0</v>
      </c>
      <c r="L113" s="319"/>
      <c r="M113" s="340" t="s">
        <v>128</v>
      </c>
      <c r="N113" s="341"/>
      <c r="O113" s="341" t="s">
        <v>543</v>
      </c>
      <c r="P113" s="342">
        <v>139</v>
      </c>
      <c r="Q113" s="343">
        <f t="shared" si="57"/>
        <v>0</v>
      </c>
      <c r="R113" s="319"/>
      <c r="S113" s="340" t="s">
        <v>128</v>
      </c>
      <c r="T113" s="341"/>
      <c r="U113" s="341" t="s">
        <v>543</v>
      </c>
      <c r="V113" s="342">
        <v>139</v>
      </c>
      <c r="W113" s="343">
        <f t="shared" si="58"/>
        <v>0</v>
      </c>
      <c r="X113" s="319"/>
      <c r="Y113" s="340" t="s">
        <v>128</v>
      </c>
      <c r="Z113" s="341"/>
      <c r="AA113" s="341" t="s">
        <v>543</v>
      </c>
      <c r="AB113" s="342">
        <v>139</v>
      </c>
      <c r="AC113" s="343">
        <f t="shared" si="59"/>
        <v>0</v>
      </c>
      <c r="AD113" s="319"/>
      <c r="AE113" s="340" t="s">
        <v>128</v>
      </c>
      <c r="AF113" s="341"/>
      <c r="AG113" s="341" t="s">
        <v>543</v>
      </c>
      <c r="AH113" s="342">
        <v>139</v>
      </c>
      <c r="AI113" s="343">
        <f t="shared" si="60"/>
        <v>0</v>
      </c>
      <c r="AJ113" s="319"/>
    </row>
    <row r="114" spans="1:36" s="126" customFormat="1" x14ac:dyDescent="0.25">
      <c r="A114" s="200" t="s">
        <v>129</v>
      </c>
      <c r="B114" s="201"/>
      <c r="C114" s="201" t="s">
        <v>543</v>
      </c>
      <c r="D114" s="202">
        <v>119</v>
      </c>
      <c r="E114" s="203">
        <f t="shared" si="55"/>
        <v>0</v>
      </c>
      <c r="F114" s="196"/>
      <c r="G114" s="340" t="s">
        <v>129</v>
      </c>
      <c r="H114" s="341"/>
      <c r="I114" s="341" t="s">
        <v>543</v>
      </c>
      <c r="J114" s="342">
        <v>119</v>
      </c>
      <c r="K114" s="343">
        <f t="shared" si="56"/>
        <v>0</v>
      </c>
      <c r="L114" s="319"/>
      <c r="M114" s="340" t="s">
        <v>129</v>
      </c>
      <c r="N114" s="341"/>
      <c r="O114" s="341" t="s">
        <v>543</v>
      </c>
      <c r="P114" s="342">
        <v>119</v>
      </c>
      <c r="Q114" s="343">
        <f t="shared" si="57"/>
        <v>0</v>
      </c>
      <c r="R114" s="319"/>
      <c r="S114" s="340" t="s">
        <v>129</v>
      </c>
      <c r="T114" s="341"/>
      <c r="U114" s="341" t="s">
        <v>543</v>
      </c>
      <c r="V114" s="342">
        <v>119</v>
      </c>
      <c r="W114" s="343">
        <f t="shared" si="58"/>
        <v>0</v>
      </c>
      <c r="X114" s="319"/>
      <c r="Y114" s="340" t="s">
        <v>129</v>
      </c>
      <c r="Z114" s="341"/>
      <c r="AA114" s="341" t="s">
        <v>543</v>
      </c>
      <c r="AB114" s="342">
        <v>119</v>
      </c>
      <c r="AC114" s="343">
        <f t="shared" si="59"/>
        <v>0</v>
      </c>
      <c r="AD114" s="319"/>
      <c r="AE114" s="340" t="s">
        <v>129</v>
      </c>
      <c r="AF114" s="341"/>
      <c r="AG114" s="341" t="s">
        <v>543</v>
      </c>
      <c r="AH114" s="342">
        <v>119</v>
      </c>
      <c r="AI114" s="343">
        <f t="shared" si="60"/>
        <v>0</v>
      </c>
      <c r="AJ114" s="319"/>
    </row>
    <row r="115" spans="1:36" s="126" customFormat="1" x14ac:dyDescent="0.25">
      <c r="A115" s="200" t="s">
        <v>130</v>
      </c>
      <c r="B115" s="201"/>
      <c r="C115" s="201" t="s">
        <v>543</v>
      </c>
      <c r="D115" s="202">
        <v>99</v>
      </c>
      <c r="E115" s="203">
        <f t="shared" si="55"/>
        <v>0</v>
      </c>
      <c r="F115" s="196"/>
      <c r="G115" s="340" t="s">
        <v>130</v>
      </c>
      <c r="H115" s="341"/>
      <c r="I115" s="341" t="s">
        <v>543</v>
      </c>
      <c r="J115" s="342">
        <v>99</v>
      </c>
      <c r="K115" s="343">
        <f t="shared" si="56"/>
        <v>0</v>
      </c>
      <c r="L115" s="319"/>
      <c r="M115" s="340" t="s">
        <v>130</v>
      </c>
      <c r="N115" s="341"/>
      <c r="O115" s="341" t="s">
        <v>543</v>
      </c>
      <c r="P115" s="342">
        <v>99</v>
      </c>
      <c r="Q115" s="343">
        <f t="shared" si="57"/>
        <v>0</v>
      </c>
      <c r="R115" s="319"/>
      <c r="S115" s="340" t="s">
        <v>130</v>
      </c>
      <c r="T115" s="341"/>
      <c r="U115" s="341" t="s">
        <v>543</v>
      </c>
      <c r="V115" s="342">
        <v>99</v>
      </c>
      <c r="W115" s="343">
        <f t="shared" si="58"/>
        <v>0</v>
      </c>
      <c r="X115" s="319"/>
      <c r="Y115" s="340" t="s">
        <v>130</v>
      </c>
      <c r="Z115" s="341"/>
      <c r="AA115" s="341" t="s">
        <v>543</v>
      </c>
      <c r="AB115" s="342">
        <v>99</v>
      </c>
      <c r="AC115" s="343">
        <f t="shared" si="59"/>
        <v>0</v>
      </c>
      <c r="AD115" s="319"/>
      <c r="AE115" s="340" t="s">
        <v>130</v>
      </c>
      <c r="AF115" s="341"/>
      <c r="AG115" s="341" t="s">
        <v>543</v>
      </c>
      <c r="AH115" s="342">
        <v>99</v>
      </c>
      <c r="AI115" s="343">
        <f t="shared" si="60"/>
        <v>0</v>
      </c>
      <c r="AJ115" s="319"/>
    </row>
    <row r="116" spans="1:36" s="126" customFormat="1" x14ac:dyDescent="0.25">
      <c r="A116" s="200" t="s">
        <v>131</v>
      </c>
      <c r="B116" s="201"/>
      <c r="C116" s="201" t="s">
        <v>543</v>
      </c>
      <c r="D116" s="202">
        <v>92</v>
      </c>
      <c r="E116" s="203">
        <f t="shared" si="55"/>
        <v>0</v>
      </c>
      <c r="F116" s="196"/>
      <c r="G116" s="340" t="s">
        <v>131</v>
      </c>
      <c r="H116" s="341"/>
      <c r="I116" s="341" t="s">
        <v>543</v>
      </c>
      <c r="J116" s="342">
        <v>92</v>
      </c>
      <c r="K116" s="343">
        <f t="shared" si="56"/>
        <v>0</v>
      </c>
      <c r="L116" s="319"/>
      <c r="M116" s="340" t="s">
        <v>131</v>
      </c>
      <c r="N116" s="341"/>
      <c r="O116" s="341" t="s">
        <v>543</v>
      </c>
      <c r="P116" s="342">
        <v>92</v>
      </c>
      <c r="Q116" s="343">
        <f t="shared" si="57"/>
        <v>0</v>
      </c>
      <c r="R116" s="319"/>
      <c r="S116" s="340" t="s">
        <v>131</v>
      </c>
      <c r="T116" s="341"/>
      <c r="U116" s="341" t="s">
        <v>543</v>
      </c>
      <c r="V116" s="342">
        <v>92</v>
      </c>
      <c r="W116" s="343">
        <f t="shared" si="58"/>
        <v>0</v>
      </c>
      <c r="X116" s="319"/>
      <c r="Y116" s="340" t="s">
        <v>131</v>
      </c>
      <c r="Z116" s="341"/>
      <c r="AA116" s="341" t="s">
        <v>543</v>
      </c>
      <c r="AB116" s="342">
        <v>92</v>
      </c>
      <c r="AC116" s="343">
        <f t="shared" si="59"/>
        <v>0</v>
      </c>
      <c r="AD116" s="319"/>
      <c r="AE116" s="340" t="s">
        <v>131</v>
      </c>
      <c r="AF116" s="341"/>
      <c r="AG116" s="341" t="s">
        <v>543</v>
      </c>
      <c r="AH116" s="342">
        <v>92</v>
      </c>
      <c r="AI116" s="343">
        <f t="shared" si="60"/>
        <v>0</v>
      </c>
      <c r="AJ116" s="319"/>
    </row>
    <row r="117" spans="1:36" s="126" customFormat="1" x14ac:dyDescent="0.25">
      <c r="A117" s="200" t="s">
        <v>132</v>
      </c>
      <c r="B117" s="201"/>
      <c r="C117" s="201" t="s">
        <v>543</v>
      </c>
      <c r="D117" s="202">
        <v>79</v>
      </c>
      <c r="E117" s="203">
        <f t="shared" si="55"/>
        <v>0</v>
      </c>
      <c r="F117" s="196"/>
      <c r="G117" s="340" t="s">
        <v>132</v>
      </c>
      <c r="H117" s="341"/>
      <c r="I117" s="341" t="s">
        <v>543</v>
      </c>
      <c r="J117" s="342">
        <v>79</v>
      </c>
      <c r="K117" s="343">
        <f t="shared" si="56"/>
        <v>0</v>
      </c>
      <c r="L117" s="319"/>
      <c r="M117" s="340" t="s">
        <v>132</v>
      </c>
      <c r="N117" s="341"/>
      <c r="O117" s="341" t="s">
        <v>543</v>
      </c>
      <c r="P117" s="342">
        <v>79</v>
      </c>
      <c r="Q117" s="343">
        <f t="shared" si="57"/>
        <v>0</v>
      </c>
      <c r="R117" s="319"/>
      <c r="S117" s="340" t="s">
        <v>132</v>
      </c>
      <c r="T117" s="341"/>
      <c r="U117" s="341" t="s">
        <v>543</v>
      </c>
      <c r="V117" s="342">
        <v>79</v>
      </c>
      <c r="W117" s="343">
        <f t="shared" si="58"/>
        <v>0</v>
      </c>
      <c r="X117" s="319"/>
      <c r="Y117" s="340" t="s">
        <v>132</v>
      </c>
      <c r="Z117" s="341"/>
      <c r="AA117" s="341" t="s">
        <v>543</v>
      </c>
      <c r="AB117" s="342">
        <v>79</v>
      </c>
      <c r="AC117" s="343">
        <f t="shared" si="59"/>
        <v>0</v>
      </c>
      <c r="AD117" s="319"/>
      <c r="AE117" s="340" t="s">
        <v>132</v>
      </c>
      <c r="AF117" s="341"/>
      <c r="AG117" s="341" t="s">
        <v>543</v>
      </c>
      <c r="AH117" s="342">
        <v>79</v>
      </c>
      <c r="AI117" s="343">
        <f t="shared" si="60"/>
        <v>0</v>
      </c>
      <c r="AJ117" s="319"/>
    </row>
    <row r="118" spans="1:36" s="126" customFormat="1" x14ac:dyDescent="0.25">
      <c r="A118" s="200" t="s">
        <v>133</v>
      </c>
      <c r="B118" s="201"/>
      <c r="C118" s="201" t="s">
        <v>543</v>
      </c>
      <c r="D118" s="202">
        <v>73</v>
      </c>
      <c r="E118" s="203">
        <f t="shared" si="55"/>
        <v>0</v>
      </c>
      <c r="F118" s="196"/>
      <c r="G118" s="340" t="s">
        <v>133</v>
      </c>
      <c r="H118" s="341"/>
      <c r="I118" s="341" t="s">
        <v>543</v>
      </c>
      <c r="J118" s="342">
        <v>73</v>
      </c>
      <c r="K118" s="343">
        <f t="shared" si="56"/>
        <v>0</v>
      </c>
      <c r="L118" s="319"/>
      <c r="M118" s="340" t="s">
        <v>133</v>
      </c>
      <c r="N118" s="341"/>
      <c r="O118" s="341" t="s">
        <v>543</v>
      </c>
      <c r="P118" s="342">
        <v>73</v>
      </c>
      <c r="Q118" s="343">
        <f t="shared" si="57"/>
        <v>0</v>
      </c>
      <c r="R118" s="319"/>
      <c r="S118" s="340" t="s">
        <v>133</v>
      </c>
      <c r="T118" s="341"/>
      <c r="U118" s="341" t="s">
        <v>543</v>
      </c>
      <c r="V118" s="342">
        <v>73</v>
      </c>
      <c r="W118" s="343">
        <f t="shared" si="58"/>
        <v>0</v>
      </c>
      <c r="X118" s="319"/>
      <c r="Y118" s="340" t="s">
        <v>133</v>
      </c>
      <c r="Z118" s="341"/>
      <c r="AA118" s="341" t="s">
        <v>543</v>
      </c>
      <c r="AB118" s="342">
        <v>73</v>
      </c>
      <c r="AC118" s="343">
        <f t="shared" si="59"/>
        <v>0</v>
      </c>
      <c r="AD118" s="319"/>
      <c r="AE118" s="340" t="s">
        <v>133</v>
      </c>
      <c r="AF118" s="341"/>
      <c r="AG118" s="341" t="s">
        <v>543</v>
      </c>
      <c r="AH118" s="342">
        <v>73</v>
      </c>
      <c r="AI118" s="343">
        <f t="shared" si="60"/>
        <v>0</v>
      </c>
      <c r="AJ118" s="319"/>
    </row>
    <row r="119" spans="1:36" s="126" customFormat="1" ht="15.75" thickBot="1" x14ac:dyDescent="0.3">
      <c r="A119" s="204" t="s">
        <v>134</v>
      </c>
      <c r="B119" s="205"/>
      <c r="C119" s="205" t="s">
        <v>543</v>
      </c>
      <c r="D119" s="206">
        <v>59</v>
      </c>
      <c r="E119" s="207">
        <f t="shared" si="55"/>
        <v>0</v>
      </c>
      <c r="F119" s="196"/>
      <c r="G119" s="344" t="s">
        <v>134</v>
      </c>
      <c r="H119" s="345"/>
      <c r="I119" s="345" t="s">
        <v>543</v>
      </c>
      <c r="J119" s="346">
        <v>59</v>
      </c>
      <c r="K119" s="347">
        <f t="shared" si="56"/>
        <v>0</v>
      </c>
      <c r="L119" s="319"/>
      <c r="M119" s="344" t="s">
        <v>134</v>
      </c>
      <c r="N119" s="345"/>
      <c r="O119" s="345" t="s">
        <v>543</v>
      </c>
      <c r="P119" s="346">
        <v>59</v>
      </c>
      <c r="Q119" s="347">
        <f t="shared" si="57"/>
        <v>0</v>
      </c>
      <c r="R119" s="319"/>
      <c r="S119" s="344" t="s">
        <v>134</v>
      </c>
      <c r="T119" s="345"/>
      <c r="U119" s="345" t="s">
        <v>543</v>
      </c>
      <c r="V119" s="346">
        <v>59</v>
      </c>
      <c r="W119" s="347">
        <f t="shared" si="58"/>
        <v>0</v>
      </c>
      <c r="X119" s="319"/>
      <c r="Y119" s="344" t="s">
        <v>134</v>
      </c>
      <c r="Z119" s="345"/>
      <c r="AA119" s="345" t="s">
        <v>543</v>
      </c>
      <c r="AB119" s="346">
        <v>59</v>
      </c>
      <c r="AC119" s="347">
        <f t="shared" si="59"/>
        <v>0</v>
      </c>
      <c r="AD119" s="319"/>
      <c r="AE119" s="344" t="s">
        <v>134</v>
      </c>
      <c r="AF119" s="345"/>
      <c r="AG119" s="345" t="s">
        <v>543</v>
      </c>
      <c r="AH119" s="346">
        <v>59</v>
      </c>
      <c r="AI119" s="347">
        <f t="shared" si="60"/>
        <v>0</v>
      </c>
      <c r="AJ119" s="319"/>
    </row>
    <row r="120" spans="1:36" s="126" customFormat="1" ht="16.5" thickTop="1" thickBot="1" x14ac:dyDescent="0.3">
      <c r="A120" s="35" t="s">
        <v>142</v>
      </c>
      <c r="B120" s="224"/>
      <c r="C120" s="224"/>
      <c r="D120" s="224"/>
      <c r="E120" s="30">
        <f>SUM(E111:E119)</f>
        <v>0</v>
      </c>
      <c r="F120" s="196"/>
      <c r="G120" s="323" t="s">
        <v>142</v>
      </c>
      <c r="H120" s="362"/>
      <c r="I120" s="362"/>
      <c r="J120" s="362"/>
      <c r="K120" s="321">
        <f>SUM(K111:K119)</f>
        <v>0</v>
      </c>
      <c r="L120" s="319"/>
      <c r="M120" s="323" t="s">
        <v>142</v>
      </c>
      <c r="N120" s="362"/>
      <c r="O120" s="362"/>
      <c r="P120" s="362"/>
      <c r="Q120" s="321">
        <f>SUM(Q111:Q119)</f>
        <v>0</v>
      </c>
      <c r="R120" s="319"/>
      <c r="S120" s="323" t="s">
        <v>142</v>
      </c>
      <c r="T120" s="362"/>
      <c r="U120" s="362"/>
      <c r="V120" s="362"/>
      <c r="W120" s="321">
        <f>SUM(W111:W119)</f>
        <v>0</v>
      </c>
      <c r="X120" s="319"/>
      <c r="Y120" s="323" t="s">
        <v>142</v>
      </c>
      <c r="Z120" s="362"/>
      <c r="AA120" s="362"/>
      <c r="AB120" s="362"/>
      <c r="AC120" s="321">
        <f>SUM(AC111:AC119)</f>
        <v>0</v>
      </c>
      <c r="AD120" s="319"/>
      <c r="AE120" s="323" t="s">
        <v>142</v>
      </c>
      <c r="AF120" s="362"/>
      <c r="AG120" s="362"/>
      <c r="AH120" s="362"/>
      <c r="AI120" s="321">
        <f>SUM(AI111:AI119)</f>
        <v>0</v>
      </c>
      <c r="AJ120" s="319"/>
    </row>
    <row r="121" spans="1:36" ht="15.75" thickBot="1" x14ac:dyDescent="0.3">
      <c r="A121" s="196"/>
      <c r="B121" s="196"/>
      <c r="C121" s="196"/>
      <c r="D121" s="196"/>
      <c r="E121" s="196"/>
      <c r="G121" s="336"/>
      <c r="H121" s="336"/>
      <c r="I121" s="336"/>
      <c r="J121" s="336"/>
      <c r="K121" s="336"/>
      <c r="M121" s="336"/>
      <c r="N121" s="336"/>
      <c r="O121" s="336"/>
      <c r="P121" s="336"/>
      <c r="Q121" s="336"/>
      <c r="S121" s="336"/>
      <c r="T121" s="336"/>
      <c r="U121" s="336"/>
      <c r="V121" s="336"/>
      <c r="W121" s="336"/>
      <c r="Y121" s="336"/>
      <c r="Z121" s="336"/>
      <c r="AA121" s="336"/>
      <c r="AB121" s="336"/>
      <c r="AC121" s="336"/>
      <c r="AE121" s="336"/>
      <c r="AF121" s="336"/>
      <c r="AG121" s="336"/>
      <c r="AH121" s="336"/>
      <c r="AI121" s="336"/>
    </row>
    <row r="122" spans="1:36" ht="15.75" thickBot="1" x14ac:dyDescent="0.3">
      <c r="A122" s="400" t="s">
        <v>733</v>
      </c>
      <c r="B122" s="263" t="str">
        <f>A1</f>
        <v>Fiscal Year 2017/2018</v>
      </c>
      <c r="C122" s="263"/>
      <c r="D122" s="263"/>
      <c r="E122" s="327">
        <f>E120+E107+E101+E64+E58+E14</f>
        <v>0</v>
      </c>
      <c r="G122" s="400" t="s">
        <v>733</v>
      </c>
      <c r="H122" s="263" t="str">
        <f>G1</f>
        <v>Fiscal Year 2018/2019</v>
      </c>
      <c r="I122" s="263"/>
      <c r="J122" s="263"/>
      <c r="K122" s="327">
        <f>K120+K107+K101+K64+K58+K14</f>
        <v>0</v>
      </c>
      <c r="M122" s="400" t="s">
        <v>733</v>
      </c>
      <c r="N122" s="263" t="str">
        <f>M1</f>
        <v>Fiscal Year 2019/2020</v>
      </c>
      <c r="O122" s="263"/>
      <c r="P122" s="263"/>
      <c r="Q122" s="327">
        <f>Q120+Q107+Q101+Q64+Q58+Q14</f>
        <v>0</v>
      </c>
      <c r="S122" s="400" t="s">
        <v>733</v>
      </c>
      <c r="T122" s="263" t="str">
        <f>S1</f>
        <v>Fiscal Year 2020/2021</v>
      </c>
      <c r="U122" s="263"/>
      <c r="V122" s="263"/>
      <c r="W122" s="327">
        <f>W120+W107+W101+W64+W58+W14</f>
        <v>0</v>
      </c>
      <c r="Y122" s="400" t="s">
        <v>733</v>
      </c>
      <c r="Z122" s="263" t="str">
        <f>Y1</f>
        <v>Fiscal Year 2021/2022</v>
      </c>
      <c r="AA122" s="263"/>
      <c r="AB122" s="263"/>
      <c r="AC122" s="327">
        <f>AC120+AC107+AC101+AC64+AC58+AC14</f>
        <v>0</v>
      </c>
      <c r="AE122" s="400" t="s">
        <v>733</v>
      </c>
      <c r="AF122" s="263" t="str">
        <f>AE1</f>
        <v>Fiscal Year 2022/2023</v>
      </c>
      <c r="AG122" s="263"/>
      <c r="AH122" s="263"/>
      <c r="AI122" s="327">
        <f>AI120+AI107+AI101+AI64+AI58+AI14</f>
        <v>0</v>
      </c>
    </row>
    <row r="123" spans="1:36" x14ac:dyDescent="0.25">
      <c r="A123" s="196"/>
      <c r="B123" s="196"/>
      <c r="C123" s="196"/>
      <c r="D123" s="196"/>
      <c r="E123" s="196"/>
    </row>
    <row r="124" spans="1:36" x14ac:dyDescent="0.25">
      <c r="A124" s="196"/>
      <c r="B124" s="196"/>
      <c r="C124" s="196"/>
      <c r="D124" s="196"/>
      <c r="E124" s="196"/>
    </row>
    <row r="125" spans="1:36" x14ac:dyDescent="0.25">
      <c r="A125" s="196"/>
      <c r="B125" s="196"/>
      <c r="C125" s="196"/>
      <c r="D125" s="196"/>
      <c r="E125" s="196"/>
    </row>
    <row r="126" spans="1:36" x14ac:dyDescent="0.25">
      <c r="A126" s="196"/>
      <c r="B126" s="196"/>
      <c r="C126" s="196"/>
      <c r="D126" s="196"/>
      <c r="E126" s="196"/>
    </row>
    <row r="127" spans="1:36" x14ac:dyDescent="0.25">
      <c r="A127" s="196"/>
      <c r="B127" s="196"/>
      <c r="C127" s="196"/>
      <c r="D127" s="196"/>
      <c r="E127" s="196"/>
    </row>
    <row r="128" spans="1:36" x14ac:dyDescent="0.25">
      <c r="A128" s="196"/>
      <c r="B128" s="196"/>
      <c r="C128" s="196"/>
      <c r="D128" s="196"/>
      <c r="E128" s="196"/>
    </row>
    <row r="129" spans="1:5" x14ac:dyDescent="0.25">
      <c r="A129" s="196"/>
      <c r="B129" s="196"/>
      <c r="C129" s="196"/>
      <c r="D129" s="196"/>
      <c r="E129" s="196"/>
    </row>
    <row r="130" spans="1:5" x14ac:dyDescent="0.25">
      <c r="A130" s="196"/>
      <c r="B130" s="196"/>
      <c r="C130" s="196"/>
      <c r="D130" s="196"/>
      <c r="E130" s="196"/>
    </row>
    <row r="131" spans="1:5" x14ac:dyDescent="0.25">
      <c r="A131" s="196"/>
      <c r="B131" s="196"/>
      <c r="C131" s="196"/>
      <c r="D131" s="196"/>
      <c r="E131" s="196"/>
    </row>
    <row r="132" spans="1:5" x14ac:dyDescent="0.25">
      <c r="A132" s="196"/>
      <c r="B132" s="196"/>
      <c r="C132" s="196"/>
      <c r="D132" s="196"/>
      <c r="E132" s="196"/>
    </row>
    <row r="133" spans="1:5" x14ac:dyDescent="0.25">
      <c r="A133" s="196"/>
      <c r="B133" s="196"/>
      <c r="C133" s="196"/>
      <c r="D133" s="196"/>
      <c r="E133" s="196"/>
    </row>
    <row r="134" spans="1:5" x14ac:dyDescent="0.25">
      <c r="A134" s="196"/>
      <c r="B134" s="196"/>
      <c r="C134" s="196"/>
      <c r="D134" s="196"/>
      <c r="E134" s="196"/>
    </row>
    <row r="135" spans="1:5" x14ac:dyDescent="0.25">
      <c r="A135" s="196"/>
      <c r="B135" s="196"/>
      <c r="C135" s="196"/>
      <c r="D135" s="196"/>
      <c r="E135" s="196"/>
    </row>
    <row r="136" spans="1:5" x14ac:dyDescent="0.25">
      <c r="A136" s="196"/>
      <c r="B136" s="196"/>
      <c r="C136" s="196"/>
      <c r="D136" s="196"/>
      <c r="E136" s="196"/>
    </row>
    <row r="137" spans="1:5" x14ac:dyDescent="0.25">
      <c r="A137" s="196"/>
      <c r="B137" s="196"/>
      <c r="C137" s="196"/>
      <c r="D137" s="196"/>
      <c r="E137" s="196"/>
    </row>
    <row r="138" spans="1:5" x14ac:dyDescent="0.25">
      <c r="A138" s="196"/>
      <c r="B138" s="196"/>
      <c r="C138" s="196"/>
      <c r="D138" s="196"/>
      <c r="E138" s="196"/>
    </row>
    <row r="139" spans="1:5" x14ac:dyDescent="0.25">
      <c r="A139" s="196"/>
      <c r="B139" s="196"/>
      <c r="C139" s="196"/>
      <c r="D139" s="196"/>
      <c r="E139" s="196"/>
    </row>
    <row r="140" spans="1:5" x14ac:dyDescent="0.25">
      <c r="A140" s="196"/>
      <c r="B140" s="196"/>
      <c r="C140" s="196"/>
      <c r="D140" s="196"/>
      <c r="E140" s="196"/>
    </row>
    <row r="141" spans="1:5" x14ac:dyDescent="0.25">
      <c r="A141" s="196"/>
      <c r="B141" s="196"/>
      <c r="C141" s="196"/>
      <c r="D141" s="196"/>
      <c r="E141" s="196"/>
    </row>
    <row r="142" spans="1:5" x14ac:dyDescent="0.25">
      <c r="A142" s="196"/>
      <c r="B142" s="196"/>
      <c r="C142" s="196"/>
      <c r="D142" s="196"/>
      <c r="E142" s="196"/>
    </row>
    <row r="143" spans="1:5" x14ac:dyDescent="0.25">
      <c r="A143" s="196"/>
      <c r="B143" s="196"/>
      <c r="C143" s="196"/>
      <c r="D143" s="196"/>
      <c r="E143" s="196"/>
    </row>
    <row r="144" spans="1:5" x14ac:dyDescent="0.25">
      <c r="A144" s="196"/>
      <c r="B144" s="196"/>
      <c r="C144" s="196"/>
      <c r="D144" s="196"/>
      <c r="E144" s="196"/>
    </row>
    <row r="145" spans="1:5" x14ac:dyDescent="0.25">
      <c r="A145" s="196"/>
      <c r="B145" s="196"/>
      <c r="C145" s="196"/>
      <c r="D145" s="196"/>
      <c r="E145" s="196"/>
    </row>
    <row r="146" spans="1:5" x14ac:dyDescent="0.25">
      <c r="A146" s="196"/>
      <c r="B146" s="196"/>
      <c r="C146" s="196"/>
      <c r="D146" s="196"/>
      <c r="E146" s="196"/>
    </row>
  </sheetData>
  <customSheetViews>
    <customSheetView guid="{1F7E7BA4-91DB-4053-B4E8-EC9AC95BBC05}" scale="85" fitToPage="1" topLeftCell="R58">
      <selection activeCell="Y97" sqref="Y97"/>
      <pageMargins left="0.7" right="0.7" top="0.75" bottom="0.75" header="0.3" footer="0.3"/>
      <printOptions gridLines="1"/>
      <pageSetup paperSize="3" scale="84" orientation="landscape" r:id="rId1"/>
      <headerFooter>
        <oddHeader>&amp;C&amp;"-,Bold Italic"&amp;14 4.0 Interim Remedial Action Tasks</oddHeader>
        <oddFooter>&amp;LRevision1 
June 3, 2016</oddFooter>
      </headerFooter>
    </customSheetView>
  </customSheetViews>
  <printOptions gridLines="1"/>
  <pageMargins left="0.25" right="0.25" top="0.96484375" bottom="0.75" header="0.3" footer="0.3"/>
  <pageSetup paperSize="3" scale="65" orientation="portrait" r:id="rId2"/>
  <headerFooter>
    <oddHeader>&amp;C&amp;"-,Bold"&amp;20UST Cleanup Fund Programs Project Execution Plan
4.0 Interim Remedial Action Tasks
&amp;14(Cost Estimating Worksheet)</oddHeader>
    <oddFooter>&amp;LRevision 2.0
February 1, 2018&amp;CPage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52"/>
  <sheetViews>
    <sheetView zoomScaleNormal="100" workbookViewId="0">
      <selection activeCell="A7" sqref="A7"/>
    </sheetView>
  </sheetViews>
  <sheetFormatPr defaultRowHeight="15" x14ac:dyDescent="0.25"/>
  <cols>
    <col min="1" max="1" width="38.7109375" customWidth="1"/>
    <col min="2" max="2" width="6.7109375" customWidth="1"/>
    <col min="3" max="3" width="10.7109375" style="126" customWidth="1"/>
    <col min="4" max="5" width="8.7109375" customWidth="1"/>
    <col min="6" max="6" width="4.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7" max="37" width="5.85546875" customWidth="1"/>
    <col min="38" max="38" width="36.5703125" customWidth="1"/>
    <col min="42" max="42" width="7" customWidth="1"/>
    <col min="43" max="43" width="36.5703125" customWidth="1"/>
  </cols>
  <sheetData>
    <row r="1" spans="1:35" s="329" customFormat="1" ht="21" x14ac:dyDescent="0.35">
      <c r="A1" s="329" t="s">
        <v>207</v>
      </c>
      <c r="G1" s="329" t="s">
        <v>208</v>
      </c>
      <c r="M1" s="329" t="s">
        <v>209</v>
      </c>
      <c r="S1" s="329" t="s">
        <v>210</v>
      </c>
      <c r="Y1" s="329" t="s">
        <v>211</v>
      </c>
      <c r="AE1" s="329" t="s">
        <v>212</v>
      </c>
    </row>
    <row r="2" spans="1:35" ht="15.75" thickBot="1" x14ac:dyDescent="0.3">
      <c r="A2" s="196"/>
      <c r="B2" s="196"/>
      <c r="C2" s="196"/>
      <c r="D2" s="196"/>
      <c r="E2" s="196"/>
      <c r="F2" s="196"/>
      <c r="G2" s="336"/>
      <c r="H2" s="336"/>
      <c r="I2" s="336"/>
      <c r="J2" s="336"/>
      <c r="K2" s="336"/>
      <c r="L2" s="336"/>
      <c r="M2" s="336"/>
      <c r="R2" s="336"/>
    </row>
    <row r="3" spans="1:35" x14ac:dyDescent="0.25">
      <c r="A3" s="34" t="s">
        <v>112</v>
      </c>
      <c r="B3" s="194"/>
      <c r="C3" s="194"/>
      <c r="D3" s="194"/>
      <c r="E3" s="195"/>
      <c r="F3" s="196"/>
      <c r="G3" s="322" t="s">
        <v>112</v>
      </c>
      <c r="H3" s="334"/>
      <c r="I3" s="334"/>
      <c r="J3" s="334"/>
      <c r="K3" s="335"/>
      <c r="L3" s="336"/>
      <c r="M3" s="322" t="s">
        <v>112</v>
      </c>
      <c r="N3" s="334"/>
      <c r="O3" s="334"/>
      <c r="P3" s="334"/>
      <c r="Q3" s="335"/>
      <c r="R3" s="336"/>
      <c r="S3" s="322" t="s">
        <v>112</v>
      </c>
      <c r="T3" s="334"/>
      <c r="U3" s="334"/>
      <c r="V3" s="334"/>
      <c r="W3" s="335"/>
      <c r="Y3" s="322" t="s">
        <v>112</v>
      </c>
      <c r="Z3" s="334"/>
      <c r="AA3" s="334"/>
      <c r="AB3" s="334"/>
      <c r="AC3" s="335"/>
      <c r="AE3" s="322" t="s">
        <v>112</v>
      </c>
      <c r="AF3" s="334"/>
      <c r="AG3" s="334"/>
      <c r="AH3" s="334"/>
      <c r="AI3" s="335"/>
    </row>
    <row r="4" spans="1:35" x14ac:dyDescent="0.25">
      <c r="A4" s="197" t="s">
        <v>122</v>
      </c>
      <c r="B4" s="198" t="s">
        <v>576</v>
      </c>
      <c r="C4" s="198" t="s">
        <v>137</v>
      </c>
      <c r="D4" s="198" t="s">
        <v>188</v>
      </c>
      <c r="E4" s="199" t="s">
        <v>124</v>
      </c>
      <c r="F4" s="196"/>
      <c r="G4" s="337" t="s">
        <v>122</v>
      </c>
      <c r="H4" s="338" t="s">
        <v>576</v>
      </c>
      <c r="I4" s="338" t="s">
        <v>137</v>
      </c>
      <c r="J4" s="338" t="s">
        <v>188</v>
      </c>
      <c r="K4" s="339" t="s">
        <v>124</v>
      </c>
      <c r="L4" s="336"/>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5" x14ac:dyDescent="0.25">
      <c r="A5" s="200" t="s">
        <v>125</v>
      </c>
      <c r="B5" s="201"/>
      <c r="C5" s="201" t="s">
        <v>543</v>
      </c>
      <c r="D5" s="202">
        <v>165</v>
      </c>
      <c r="E5" s="203">
        <f>B5*D5</f>
        <v>0</v>
      </c>
      <c r="F5" s="196"/>
      <c r="G5" s="340" t="s">
        <v>125</v>
      </c>
      <c r="H5" s="341"/>
      <c r="I5" s="341" t="s">
        <v>543</v>
      </c>
      <c r="J5" s="342">
        <v>165</v>
      </c>
      <c r="K5" s="343">
        <f>H5*J5</f>
        <v>0</v>
      </c>
      <c r="L5" s="336"/>
      <c r="M5" s="340" t="s">
        <v>125</v>
      </c>
      <c r="N5" s="341"/>
      <c r="O5" s="341" t="s">
        <v>543</v>
      </c>
      <c r="P5" s="342">
        <v>165</v>
      </c>
      <c r="Q5" s="343">
        <f>N5*P5</f>
        <v>0</v>
      </c>
      <c r="R5" s="336"/>
      <c r="S5" s="340" t="s">
        <v>125</v>
      </c>
      <c r="T5" s="341"/>
      <c r="U5" s="341" t="s">
        <v>543</v>
      </c>
      <c r="V5" s="342">
        <v>165</v>
      </c>
      <c r="W5" s="343">
        <f>T5*V5</f>
        <v>0</v>
      </c>
      <c r="Y5" s="340" t="s">
        <v>125</v>
      </c>
      <c r="Z5" s="341"/>
      <c r="AA5" s="341" t="s">
        <v>543</v>
      </c>
      <c r="AB5" s="342">
        <v>165</v>
      </c>
      <c r="AC5" s="343">
        <f>Z5*AB5</f>
        <v>0</v>
      </c>
      <c r="AE5" s="340" t="s">
        <v>125</v>
      </c>
      <c r="AF5" s="341"/>
      <c r="AG5" s="341" t="s">
        <v>543</v>
      </c>
      <c r="AH5" s="342">
        <v>165</v>
      </c>
      <c r="AI5" s="343">
        <f>AF5*AH5</f>
        <v>0</v>
      </c>
    </row>
    <row r="6" spans="1:35" x14ac:dyDescent="0.25">
      <c r="A6" s="200" t="s">
        <v>126</v>
      </c>
      <c r="B6" s="201"/>
      <c r="C6" s="201" t="s">
        <v>543</v>
      </c>
      <c r="D6" s="202">
        <v>139</v>
      </c>
      <c r="E6" s="203">
        <f t="shared" ref="E6:E13" si="0">B6*D6</f>
        <v>0</v>
      </c>
      <c r="F6" s="196"/>
      <c r="G6" s="340" t="s">
        <v>126</v>
      </c>
      <c r="H6" s="341"/>
      <c r="I6" s="341" t="s">
        <v>543</v>
      </c>
      <c r="J6" s="342">
        <v>139</v>
      </c>
      <c r="K6" s="343">
        <f t="shared" ref="K6:K13" si="1">H6*J6</f>
        <v>0</v>
      </c>
      <c r="L6" s="336"/>
      <c r="M6" s="340" t="s">
        <v>126</v>
      </c>
      <c r="N6" s="341"/>
      <c r="O6" s="341" t="s">
        <v>543</v>
      </c>
      <c r="P6" s="342">
        <v>139</v>
      </c>
      <c r="Q6" s="343">
        <f t="shared" ref="Q6:Q13" si="2">N6*P6</f>
        <v>0</v>
      </c>
      <c r="R6" s="336"/>
      <c r="S6" s="340" t="s">
        <v>126</v>
      </c>
      <c r="T6" s="341"/>
      <c r="U6" s="341" t="s">
        <v>543</v>
      </c>
      <c r="V6" s="342">
        <v>139</v>
      </c>
      <c r="W6" s="343">
        <f t="shared" ref="W6:W13" si="3">T6*V6</f>
        <v>0</v>
      </c>
      <c r="Y6" s="340" t="s">
        <v>126</v>
      </c>
      <c r="Z6" s="341"/>
      <c r="AA6" s="341" t="s">
        <v>543</v>
      </c>
      <c r="AB6" s="342">
        <v>139</v>
      </c>
      <c r="AC6" s="343">
        <f t="shared" ref="AC6:AC13" si="4">Z6*AB6</f>
        <v>0</v>
      </c>
      <c r="AE6" s="340" t="s">
        <v>126</v>
      </c>
      <c r="AF6" s="341"/>
      <c r="AG6" s="341" t="s">
        <v>543</v>
      </c>
      <c r="AH6" s="342">
        <v>139</v>
      </c>
      <c r="AI6" s="343">
        <f t="shared" ref="AI6:AI13" si="5">AF6*AH6</f>
        <v>0</v>
      </c>
    </row>
    <row r="7" spans="1:35" x14ac:dyDescent="0.25">
      <c r="A7" s="200" t="s">
        <v>127</v>
      </c>
      <c r="B7" s="201"/>
      <c r="C7" s="201" t="s">
        <v>543</v>
      </c>
      <c r="D7" s="202">
        <v>139</v>
      </c>
      <c r="E7" s="203">
        <f t="shared" si="0"/>
        <v>0</v>
      </c>
      <c r="F7" s="196"/>
      <c r="G7" s="340" t="s">
        <v>127</v>
      </c>
      <c r="H7" s="341"/>
      <c r="I7" s="341" t="s">
        <v>543</v>
      </c>
      <c r="J7" s="342">
        <v>139</v>
      </c>
      <c r="K7" s="343">
        <f t="shared" si="1"/>
        <v>0</v>
      </c>
      <c r="L7" s="336"/>
      <c r="M7" s="340" t="s">
        <v>127</v>
      </c>
      <c r="N7" s="341"/>
      <c r="O7" s="341" t="s">
        <v>543</v>
      </c>
      <c r="P7" s="342">
        <v>139</v>
      </c>
      <c r="Q7" s="343">
        <f t="shared" si="2"/>
        <v>0</v>
      </c>
      <c r="R7" s="336"/>
      <c r="S7" s="340" t="s">
        <v>127</v>
      </c>
      <c r="T7" s="341"/>
      <c r="U7" s="341" t="s">
        <v>543</v>
      </c>
      <c r="V7" s="342">
        <v>139</v>
      </c>
      <c r="W7" s="343">
        <f t="shared" si="3"/>
        <v>0</v>
      </c>
      <c r="Y7" s="340" t="s">
        <v>127</v>
      </c>
      <c r="Z7" s="341"/>
      <c r="AA7" s="341" t="s">
        <v>543</v>
      </c>
      <c r="AB7" s="342">
        <v>139</v>
      </c>
      <c r="AC7" s="343">
        <f t="shared" si="4"/>
        <v>0</v>
      </c>
      <c r="AE7" s="340" t="s">
        <v>127</v>
      </c>
      <c r="AF7" s="341"/>
      <c r="AG7" s="341" t="s">
        <v>543</v>
      </c>
      <c r="AH7" s="342">
        <v>139</v>
      </c>
      <c r="AI7" s="343">
        <f t="shared" si="5"/>
        <v>0</v>
      </c>
    </row>
    <row r="8" spans="1:35" x14ac:dyDescent="0.25">
      <c r="A8" s="200" t="s">
        <v>129</v>
      </c>
      <c r="B8" s="201"/>
      <c r="C8" s="201" t="s">
        <v>543</v>
      </c>
      <c r="D8" s="202">
        <v>119</v>
      </c>
      <c r="E8" s="203">
        <f t="shared" si="0"/>
        <v>0</v>
      </c>
      <c r="F8" s="196"/>
      <c r="G8" s="340" t="s">
        <v>129</v>
      </c>
      <c r="H8" s="341"/>
      <c r="I8" s="341" t="s">
        <v>543</v>
      </c>
      <c r="J8" s="342">
        <v>119</v>
      </c>
      <c r="K8" s="343">
        <f t="shared" si="1"/>
        <v>0</v>
      </c>
      <c r="L8" s="336"/>
      <c r="M8" s="340" t="s">
        <v>129</v>
      </c>
      <c r="N8" s="341"/>
      <c r="O8" s="341" t="s">
        <v>543</v>
      </c>
      <c r="P8" s="342">
        <v>119</v>
      </c>
      <c r="Q8" s="343">
        <f t="shared" si="2"/>
        <v>0</v>
      </c>
      <c r="R8" s="336"/>
      <c r="S8" s="340" t="s">
        <v>129</v>
      </c>
      <c r="T8" s="341"/>
      <c r="U8" s="341" t="s">
        <v>543</v>
      </c>
      <c r="V8" s="342">
        <v>119</v>
      </c>
      <c r="W8" s="343">
        <f t="shared" si="3"/>
        <v>0</v>
      </c>
      <c r="Y8" s="340" t="s">
        <v>129</v>
      </c>
      <c r="Z8" s="341"/>
      <c r="AA8" s="341" t="s">
        <v>543</v>
      </c>
      <c r="AB8" s="342">
        <v>119</v>
      </c>
      <c r="AC8" s="343">
        <f t="shared" si="4"/>
        <v>0</v>
      </c>
      <c r="AE8" s="340" t="s">
        <v>129</v>
      </c>
      <c r="AF8" s="341"/>
      <c r="AG8" s="341" t="s">
        <v>543</v>
      </c>
      <c r="AH8" s="342">
        <v>119</v>
      </c>
      <c r="AI8" s="343">
        <f t="shared" si="5"/>
        <v>0</v>
      </c>
    </row>
    <row r="9" spans="1:35" x14ac:dyDescent="0.25">
      <c r="A9" s="200" t="s">
        <v>130</v>
      </c>
      <c r="B9" s="201"/>
      <c r="C9" s="201" t="s">
        <v>543</v>
      </c>
      <c r="D9" s="202">
        <v>99</v>
      </c>
      <c r="E9" s="203">
        <f t="shared" si="0"/>
        <v>0</v>
      </c>
      <c r="F9" s="196"/>
      <c r="G9" s="340" t="s">
        <v>130</v>
      </c>
      <c r="H9" s="341"/>
      <c r="I9" s="341" t="s">
        <v>543</v>
      </c>
      <c r="J9" s="342">
        <v>99</v>
      </c>
      <c r="K9" s="343">
        <f t="shared" si="1"/>
        <v>0</v>
      </c>
      <c r="L9" s="336"/>
      <c r="M9" s="340" t="s">
        <v>130</v>
      </c>
      <c r="N9" s="341"/>
      <c r="O9" s="341" t="s">
        <v>543</v>
      </c>
      <c r="P9" s="342">
        <v>99</v>
      </c>
      <c r="Q9" s="343">
        <f t="shared" si="2"/>
        <v>0</v>
      </c>
      <c r="R9" s="336"/>
      <c r="S9" s="340" t="s">
        <v>130</v>
      </c>
      <c r="T9" s="341"/>
      <c r="U9" s="341" t="s">
        <v>543</v>
      </c>
      <c r="V9" s="342">
        <v>99</v>
      </c>
      <c r="W9" s="343">
        <f t="shared" si="3"/>
        <v>0</v>
      </c>
      <c r="Y9" s="340" t="s">
        <v>130</v>
      </c>
      <c r="Z9" s="341"/>
      <c r="AA9" s="341" t="s">
        <v>543</v>
      </c>
      <c r="AB9" s="342">
        <v>99</v>
      </c>
      <c r="AC9" s="343">
        <f t="shared" si="4"/>
        <v>0</v>
      </c>
      <c r="AE9" s="340" t="s">
        <v>130</v>
      </c>
      <c r="AF9" s="341"/>
      <c r="AG9" s="341" t="s">
        <v>543</v>
      </c>
      <c r="AH9" s="342">
        <v>99</v>
      </c>
      <c r="AI9" s="343">
        <f t="shared" si="5"/>
        <v>0</v>
      </c>
    </row>
    <row r="10" spans="1:35" x14ac:dyDescent="0.25">
      <c r="A10" s="200" t="s">
        <v>131</v>
      </c>
      <c r="B10" s="201"/>
      <c r="C10" s="201" t="s">
        <v>543</v>
      </c>
      <c r="D10" s="202">
        <v>92</v>
      </c>
      <c r="E10" s="203">
        <f t="shared" si="0"/>
        <v>0</v>
      </c>
      <c r="F10" s="196"/>
      <c r="G10" s="340" t="s">
        <v>131</v>
      </c>
      <c r="H10" s="341"/>
      <c r="I10" s="341" t="s">
        <v>543</v>
      </c>
      <c r="J10" s="342">
        <v>92</v>
      </c>
      <c r="K10" s="343">
        <f t="shared" si="1"/>
        <v>0</v>
      </c>
      <c r="L10" s="336"/>
      <c r="M10" s="340" t="s">
        <v>131</v>
      </c>
      <c r="N10" s="341"/>
      <c r="O10" s="341" t="s">
        <v>543</v>
      </c>
      <c r="P10" s="342">
        <v>92</v>
      </c>
      <c r="Q10" s="343">
        <f t="shared" si="2"/>
        <v>0</v>
      </c>
      <c r="R10" s="336"/>
      <c r="S10" s="340" t="s">
        <v>131</v>
      </c>
      <c r="T10" s="341"/>
      <c r="U10" s="341" t="s">
        <v>543</v>
      </c>
      <c r="V10" s="342">
        <v>92</v>
      </c>
      <c r="W10" s="343">
        <f t="shared" si="3"/>
        <v>0</v>
      </c>
      <c r="Y10" s="340" t="s">
        <v>131</v>
      </c>
      <c r="Z10" s="341"/>
      <c r="AA10" s="341" t="s">
        <v>543</v>
      </c>
      <c r="AB10" s="342">
        <v>92</v>
      </c>
      <c r="AC10" s="343">
        <f t="shared" si="4"/>
        <v>0</v>
      </c>
      <c r="AE10" s="340" t="s">
        <v>131</v>
      </c>
      <c r="AF10" s="341"/>
      <c r="AG10" s="341" t="s">
        <v>543</v>
      </c>
      <c r="AH10" s="342">
        <v>92</v>
      </c>
      <c r="AI10" s="343">
        <f t="shared" si="5"/>
        <v>0</v>
      </c>
    </row>
    <row r="11" spans="1:35" x14ac:dyDescent="0.25">
      <c r="A11" s="200" t="s">
        <v>132</v>
      </c>
      <c r="B11" s="201"/>
      <c r="C11" s="201" t="s">
        <v>543</v>
      </c>
      <c r="D11" s="202">
        <v>79</v>
      </c>
      <c r="E11" s="203">
        <f t="shared" si="0"/>
        <v>0</v>
      </c>
      <c r="F11" s="196"/>
      <c r="G11" s="340" t="s">
        <v>132</v>
      </c>
      <c r="H11" s="341"/>
      <c r="I11" s="341" t="s">
        <v>543</v>
      </c>
      <c r="J11" s="342">
        <v>79</v>
      </c>
      <c r="K11" s="343">
        <f t="shared" si="1"/>
        <v>0</v>
      </c>
      <c r="L11" s="336"/>
      <c r="M11" s="340" t="s">
        <v>132</v>
      </c>
      <c r="N11" s="341"/>
      <c r="O11" s="341" t="s">
        <v>543</v>
      </c>
      <c r="P11" s="342">
        <v>79</v>
      </c>
      <c r="Q11" s="343">
        <f t="shared" si="2"/>
        <v>0</v>
      </c>
      <c r="R11" s="336"/>
      <c r="S11" s="340" t="s">
        <v>132</v>
      </c>
      <c r="T11" s="341"/>
      <c r="U11" s="341" t="s">
        <v>543</v>
      </c>
      <c r="V11" s="342">
        <v>79</v>
      </c>
      <c r="W11" s="343">
        <f t="shared" si="3"/>
        <v>0</v>
      </c>
      <c r="Y11" s="340" t="s">
        <v>132</v>
      </c>
      <c r="Z11" s="341"/>
      <c r="AA11" s="341" t="s">
        <v>543</v>
      </c>
      <c r="AB11" s="342">
        <v>79</v>
      </c>
      <c r="AC11" s="343">
        <f t="shared" si="4"/>
        <v>0</v>
      </c>
      <c r="AE11" s="340" t="s">
        <v>132</v>
      </c>
      <c r="AF11" s="341"/>
      <c r="AG11" s="341" t="s">
        <v>543</v>
      </c>
      <c r="AH11" s="342">
        <v>79</v>
      </c>
      <c r="AI11" s="343">
        <f t="shared" si="5"/>
        <v>0</v>
      </c>
    </row>
    <row r="12" spans="1:35" x14ac:dyDescent="0.25">
      <c r="A12" s="200" t="s">
        <v>133</v>
      </c>
      <c r="B12" s="201"/>
      <c r="C12" s="201" t="s">
        <v>543</v>
      </c>
      <c r="D12" s="202">
        <v>73</v>
      </c>
      <c r="E12" s="203">
        <f t="shared" si="0"/>
        <v>0</v>
      </c>
      <c r="F12" s="196"/>
      <c r="G12" s="340" t="s">
        <v>133</v>
      </c>
      <c r="H12" s="341"/>
      <c r="I12" s="341" t="s">
        <v>543</v>
      </c>
      <c r="J12" s="342">
        <v>73</v>
      </c>
      <c r="K12" s="343">
        <f t="shared" si="1"/>
        <v>0</v>
      </c>
      <c r="L12" s="336"/>
      <c r="M12" s="340" t="s">
        <v>133</v>
      </c>
      <c r="N12" s="341"/>
      <c r="O12" s="341" t="s">
        <v>543</v>
      </c>
      <c r="P12" s="342">
        <v>73</v>
      </c>
      <c r="Q12" s="343">
        <f t="shared" si="2"/>
        <v>0</v>
      </c>
      <c r="R12" s="336"/>
      <c r="S12" s="340" t="s">
        <v>133</v>
      </c>
      <c r="T12" s="341"/>
      <c r="U12" s="341" t="s">
        <v>543</v>
      </c>
      <c r="V12" s="342">
        <v>73</v>
      </c>
      <c r="W12" s="343">
        <f t="shared" si="3"/>
        <v>0</v>
      </c>
      <c r="Y12" s="340" t="s">
        <v>133</v>
      </c>
      <c r="Z12" s="341"/>
      <c r="AA12" s="341" t="s">
        <v>543</v>
      </c>
      <c r="AB12" s="342">
        <v>73</v>
      </c>
      <c r="AC12" s="343">
        <f t="shared" si="4"/>
        <v>0</v>
      </c>
      <c r="AE12" s="340" t="s">
        <v>133</v>
      </c>
      <c r="AF12" s="341"/>
      <c r="AG12" s="341" t="s">
        <v>543</v>
      </c>
      <c r="AH12" s="342">
        <v>73</v>
      </c>
      <c r="AI12" s="343">
        <f t="shared" si="5"/>
        <v>0</v>
      </c>
    </row>
    <row r="13" spans="1:35" ht="15.75" thickBot="1" x14ac:dyDescent="0.3">
      <c r="A13" s="204" t="s">
        <v>134</v>
      </c>
      <c r="B13" s="205"/>
      <c r="C13" s="205" t="s">
        <v>543</v>
      </c>
      <c r="D13" s="206">
        <v>59</v>
      </c>
      <c r="E13" s="207">
        <f t="shared" si="0"/>
        <v>0</v>
      </c>
      <c r="F13" s="196"/>
      <c r="G13" s="344" t="s">
        <v>134</v>
      </c>
      <c r="H13" s="345"/>
      <c r="I13" s="345" t="s">
        <v>543</v>
      </c>
      <c r="J13" s="346">
        <v>59</v>
      </c>
      <c r="K13" s="347">
        <f t="shared" si="1"/>
        <v>0</v>
      </c>
      <c r="L13" s="336"/>
      <c r="M13" s="344" t="s">
        <v>134</v>
      </c>
      <c r="N13" s="345"/>
      <c r="O13" s="345" t="s">
        <v>543</v>
      </c>
      <c r="P13" s="346">
        <v>59</v>
      </c>
      <c r="Q13" s="347">
        <f t="shared" si="2"/>
        <v>0</v>
      </c>
      <c r="R13" s="336"/>
      <c r="S13" s="344" t="s">
        <v>134</v>
      </c>
      <c r="T13" s="345"/>
      <c r="U13" s="345" t="s">
        <v>543</v>
      </c>
      <c r="V13" s="346">
        <v>59</v>
      </c>
      <c r="W13" s="347">
        <f t="shared" si="3"/>
        <v>0</v>
      </c>
      <c r="Y13" s="344" t="s">
        <v>134</v>
      </c>
      <c r="Z13" s="345"/>
      <c r="AA13" s="345" t="s">
        <v>543</v>
      </c>
      <c r="AB13" s="346">
        <v>59</v>
      </c>
      <c r="AC13" s="347">
        <f t="shared" si="4"/>
        <v>0</v>
      </c>
      <c r="AE13" s="344" t="s">
        <v>134</v>
      </c>
      <c r="AF13" s="345"/>
      <c r="AG13" s="345" t="s">
        <v>543</v>
      </c>
      <c r="AH13" s="346">
        <v>59</v>
      </c>
      <c r="AI13" s="347">
        <f t="shared" si="5"/>
        <v>0</v>
      </c>
    </row>
    <row r="14" spans="1:35" ht="16.5" thickTop="1" thickBot="1" x14ac:dyDescent="0.3">
      <c r="A14" s="35" t="s">
        <v>135</v>
      </c>
      <c r="B14" s="208">
        <f>SUM(B5:B13)</f>
        <v>0</v>
      </c>
      <c r="C14" s="208"/>
      <c r="D14" s="209"/>
      <c r="E14" s="30">
        <f>SUM(E5:E13)</f>
        <v>0</v>
      </c>
      <c r="F14" s="196"/>
      <c r="G14" s="323" t="s">
        <v>135</v>
      </c>
      <c r="H14" s="348">
        <f>SUM(H5:H13)</f>
        <v>0</v>
      </c>
      <c r="I14" s="348"/>
      <c r="J14" s="349"/>
      <c r="K14" s="321">
        <f>SUM(K5:K13)</f>
        <v>0</v>
      </c>
      <c r="L14" s="336"/>
      <c r="M14" s="323" t="s">
        <v>135</v>
      </c>
      <c r="N14" s="348">
        <f>SUM(N5:N13)</f>
        <v>0</v>
      </c>
      <c r="O14" s="348"/>
      <c r="P14" s="349"/>
      <c r="Q14" s="321">
        <f>SUM(Q5:Q13)</f>
        <v>0</v>
      </c>
      <c r="R14" s="336"/>
      <c r="S14" s="323" t="s">
        <v>135</v>
      </c>
      <c r="T14" s="348">
        <f>SUM(T5:T13)</f>
        <v>0</v>
      </c>
      <c r="U14" s="348"/>
      <c r="V14" s="349"/>
      <c r="W14" s="321">
        <f>SUM(W5:W13)</f>
        <v>0</v>
      </c>
      <c r="Y14" s="323" t="s">
        <v>135</v>
      </c>
      <c r="Z14" s="348">
        <f>SUM(Z5:Z13)</f>
        <v>0</v>
      </c>
      <c r="AA14" s="348"/>
      <c r="AB14" s="349"/>
      <c r="AC14" s="321">
        <f>SUM(AC5:AC13)</f>
        <v>0</v>
      </c>
      <c r="AE14" s="323" t="s">
        <v>135</v>
      </c>
      <c r="AF14" s="348">
        <f>SUM(AF5:AF13)</f>
        <v>0</v>
      </c>
      <c r="AG14" s="348"/>
      <c r="AH14" s="349"/>
      <c r="AI14" s="321">
        <f>SUM(AI5:AI13)</f>
        <v>0</v>
      </c>
    </row>
    <row r="15" spans="1:35" ht="15.75" thickBot="1" x14ac:dyDescent="0.3">
      <c r="A15" s="196"/>
      <c r="B15" s="196"/>
      <c r="C15" s="196"/>
      <c r="D15" s="196"/>
      <c r="E15" s="196"/>
      <c r="F15" s="196"/>
      <c r="G15" s="336"/>
      <c r="H15" s="336"/>
      <c r="I15" s="336"/>
      <c r="J15" s="336"/>
      <c r="K15" s="336"/>
      <c r="L15" s="336"/>
      <c r="M15" s="336"/>
      <c r="N15" s="336"/>
      <c r="O15" s="336"/>
      <c r="P15" s="336"/>
      <c r="Q15" s="336"/>
      <c r="R15" s="336"/>
      <c r="S15" s="336"/>
      <c r="T15" s="336"/>
      <c r="U15" s="336"/>
      <c r="V15" s="336"/>
      <c r="W15" s="336"/>
      <c r="Y15" s="336"/>
      <c r="Z15" s="336"/>
      <c r="AA15" s="336"/>
      <c r="AB15" s="336"/>
      <c r="AC15" s="336"/>
      <c r="AE15" s="336"/>
      <c r="AF15" s="336"/>
      <c r="AG15" s="336"/>
      <c r="AH15" s="336"/>
      <c r="AI15" s="336"/>
    </row>
    <row r="16" spans="1:35" x14ac:dyDescent="0.25">
      <c r="A16" s="34" t="s">
        <v>594</v>
      </c>
      <c r="B16" s="194"/>
      <c r="C16" s="194"/>
      <c r="D16" s="194"/>
      <c r="E16" s="195"/>
      <c r="F16" s="196"/>
      <c r="G16" s="322" t="s">
        <v>594</v>
      </c>
      <c r="H16" s="334"/>
      <c r="I16" s="334"/>
      <c r="J16" s="334"/>
      <c r="K16" s="335"/>
      <c r="L16" s="336"/>
      <c r="M16" s="322" t="s">
        <v>594</v>
      </c>
      <c r="N16" s="334"/>
      <c r="O16" s="334"/>
      <c r="P16" s="334"/>
      <c r="Q16" s="335"/>
      <c r="R16" s="336"/>
      <c r="S16" s="322" t="s">
        <v>594</v>
      </c>
      <c r="T16" s="334"/>
      <c r="U16" s="334"/>
      <c r="V16" s="334"/>
      <c r="W16" s="335"/>
      <c r="Y16" s="322" t="s">
        <v>594</v>
      </c>
      <c r="Z16" s="334"/>
      <c r="AA16" s="334"/>
      <c r="AB16" s="334"/>
      <c r="AC16" s="335"/>
      <c r="AE16" s="322" t="s">
        <v>594</v>
      </c>
      <c r="AF16" s="334"/>
      <c r="AG16" s="334"/>
      <c r="AH16" s="334"/>
      <c r="AI16" s="335"/>
    </row>
    <row r="17" spans="1:36" x14ac:dyDescent="0.25">
      <c r="A17" s="197" t="s">
        <v>122</v>
      </c>
      <c r="B17" s="198" t="s">
        <v>576</v>
      </c>
      <c r="C17" s="198" t="s">
        <v>137</v>
      </c>
      <c r="D17" s="198" t="s">
        <v>188</v>
      </c>
      <c r="E17" s="199" t="s">
        <v>124</v>
      </c>
      <c r="F17" s="196"/>
      <c r="G17" s="337" t="s">
        <v>122</v>
      </c>
      <c r="H17" s="338" t="s">
        <v>576</v>
      </c>
      <c r="I17" s="338" t="s">
        <v>137</v>
      </c>
      <c r="J17" s="338" t="s">
        <v>188</v>
      </c>
      <c r="K17" s="339" t="s">
        <v>124</v>
      </c>
      <c r="L17" s="336"/>
      <c r="M17" s="337" t="s">
        <v>122</v>
      </c>
      <c r="N17" s="338" t="s">
        <v>576</v>
      </c>
      <c r="O17" s="338" t="s">
        <v>137</v>
      </c>
      <c r="P17" s="338" t="s">
        <v>188</v>
      </c>
      <c r="Q17" s="339" t="s">
        <v>124</v>
      </c>
      <c r="R17" s="336"/>
      <c r="S17" s="337" t="s">
        <v>122</v>
      </c>
      <c r="T17" s="338" t="s">
        <v>576</v>
      </c>
      <c r="U17" s="338" t="s">
        <v>137</v>
      </c>
      <c r="V17" s="338" t="s">
        <v>188</v>
      </c>
      <c r="W17" s="339" t="s">
        <v>124</v>
      </c>
      <c r="Y17" s="337" t="s">
        <v>122</v>
      </c>
      <c r="Z17" s="338" t="s">
        <v>576</v>
      </c>
      <c r="AA17" s="338" t="s">
        <v>137</v>
      </c>
      <c r="AB17" s="338" t="s">
        <v>188</v>
      </c>
      <c r="AC17" s="339" t="s">
        <v>124</v>
      </c>
      <c r="AE17" s="337" t="s">
        <v>122</v>
      </c>
      <c r="AF17" s="338" t="s">
        <v>576</v>
      </c>
      <c r="AG17" s="338" t="s">
        <v>137</v>
      </c>
      <c r="AH17" s="338" t="s">
        <v>188</v>
      </c>
      <c r="AI17" s="339" t="s">
        <v>124</v>
      </c>
    </row>
    <row r="18" spans="1:36" x14ac:dyDescent="0.25">
      <c r="A18" s="200" t="s">
        <v>125</v>
      </c>
      <c r="B18" s="201"/>
      <c r="C18" s="201" t="s">
        <v>543</v>
      </c>
      <c r="D18" s="202">
        <v>165</v>
      </c>
      <c r="E18" s="203">
        <f>B18*D18</f>
        <v>0</v>
      </c>
      <c r="F18" s="196"/>
      <c r="G18" s="340" t="s">
        <v>125</v>
      </c>
      <c r="H18" s="341"/>
      <c r="I18" s="341" t="s">
        <v>543</v>
      </c>
      <c r="J18" s="342">
        <v>165</v>
      </c>
      <c r="K18" s="343">
        <f>H18*J18</f>
        <v>0</v>
      </c>
      <c r="L18" s="336"/>
      <c r="M18" s="340" t="s">
        <v>125</v>
      </c>
      <c r="N18" s="341"/>
      <c r="O18" s="341" t="s">
        <v>543</v>
      </c>
      <c r="P18" s="342">
        <v>165</v>
      </c>
      <c r="Q18" s="343">
        <f>N18*P18</f>
        <v>0</v>
      </c>
      <c r="R18" s="336"/>
      <c r="S18" s="340" t="s">
        <v>125</v>
      </c>
      <c r="T18" s="341"/>
      <c r="U18" s="341" t="s">
        <v>543</v>
      </c>
      <c r="V18" s="342">
        <v>165</v>
      </c>
      <c r="W18" s="343">
        <f>T18*V18</f>
        <v>0</v>
      </c>
      <c r="Y18" s="340" t="s">
        <v>125</v>
      </c>
      <c r="Z18" s="341"/>
      <c r="AA18" s="341" t="s">
        <v>543</v>
      </c>
      <c r="AB18" s="342">
        <v>165</v>
      </c>
      <c r="AC18" s="343">
        <f>Z18*AB18</f>
        <v>0</v>
      </c>
      <c r="AE18" s="340" t="s">
        <v>125</v>
      </c>
      <c r="AF18" s="341"/>
      <c r="AG18" s="341" t="s">
        <v>543</v>
      </c>
      <c r="AH18" s="342">
        <v>165</v>
      </c>
      <c r="AI18" s="343">
        <f>AF18*AH18</f>
        <v>0</v>
      </c>
    </row>
    <row r="19" spans="1:36" x14ac:dyDescent="0.25">
      <c r="A19" s="200" t="s">
        <v>126</v>
      </c>
      <c r="B19" s="201"/>
      <c r="C19" s="201" t="s">
        <v>543</v>
      </c>
      <c r="D19" s="202">
        <v>139</v>
      </c>
      <c r="E19" s="203">
        <f t="shared" ref="E19:E26" si="6">B19*D19</f>
        <v>0</v>
      </c>
      <c r="F19" s="196"/>
      <c r="G19" s="340" t="s">
        <v>126</v>
      </c>
      <c r="H19" s="341"/>
      <c r="I19" s="341" t="s">
        <v>543</v>
      </c>
      <c r="J19" s="342">
        <v>139</v>
      </c>
      <c r="K19" s="343">
        <f t="shared" ref="K19:K26" si="7">H19*J19</f>
        <v>0</v>
      </c>
      <c r="L19" s="336"/>
      <c r="M19" s="340" t="s">
        <v>126</v>
      </c>
      <c r="N19" s="341"/>
      <c r="O19" s="341" t="s">
        <v>543</v>
      </c>
      <c r="P19" s="342">
        <v>139</v>
      </c>
      <c r="Q19" s="343">
        <f t="shared" ref="Q19:Q26" si="8">N19*P19</f>
        <v>0</v>
      </c>
      <c r="R19" s="336"/>
      <c r="S19" s="340" t="s">
        <v>126</v>
      </c>
      <c r="T19" s="341"/>
      <c r="U19" s="341" t="s">
        <v>543</v>
      </c>
      <c r="V19" s="342">
        <v>139</v>
      </c>
      <c r="W19" s="343">
        <f t="shared" ref="W19:W26" si="9">T19*V19</f>
        <v>0</v>
      </c>
      <c r="Y19" s="340" t="s">
        <v>126</v>
      </c>
      <c r="Z19" s="341"/>
      <c r="AA19" s="341" t="s">
        <v>543</v>
      </c>
      <c r="AB19" s="342">
        <v>139</v>
      </c>
      <c r="AC19" s="343">
        <f t="shared" ref="AC19:AC26" si="10">Z19*AB19</f>
        <v>0</v>
      </c>
      <c r="AE19" s="340" t="s">
        <v>126</v>
      </c>
      <c r="AF19" s="341"/>
      <c r="AG19" s="341" t="s">
        <v>543</v>
      </c>
      <c r="AH19" s="342">
        <v>139</v>
      </c>
      <c r="AI19" s="343">
        <f t="shared" ref="AI19:AI26" si="11">AF19*AH19</f>
        <v>0</v>
      </c>
    </row>
    <row r="20" spans="1:36" x14ac:dyDescent="0.25">
      <c r="A20" s="200" t="s">
        <v>127</v>
      </c>
      <c r="B20" s="201"/>
      <c r="C20" s="201" t="s">
        <v>543</v>
      </c>
      <c r="D20" s="202">
        <v>139</v>
      </c>
      <c r="E20" s="203">
        <f t="shared" si="6"/>
        <v>0</v>
      </c>
      <c r="F20" s="196"/>
      <c r="G20" s="340" t="s">
        <v>127</v>
      </c>
      <c r="H20" s="341"/>
      <c r="I20" s="341" t="s">
        <v>543</v>
      </c>
      <c r="J20" s="342">
        <v>139</v>
      </c>
      <c r="K20" s="343">
        <f t="shared" si="7"/>
        <v>0</v>
      </c>
      <c r="L20" s="336"/>
      <c r="M20" s="340" t="s">
        <v>127</v>
      </c>
      <c r="N20" s="341"/>
      <c r="O20" s="341" t="s">
        <v>543</v>
      </c>
      <c r="P20" s="342">
        <v>139</v>
      </c>
      <c r="Q20" s="343">
        <f t="shared" si="8"/>
        <v>0</v>
      </c>
      <c r="R20" s="336"/>
      <c r="S20" s="340" t="s">
        <v>127</v>
      </c>
      <c r="T20" s="341"/>
      <c r="U20" s="341" t="s">
        <v>543</v>
      </c>
      <c r="V20" s="342">
        <v>139</v>
      </c>
      <c r="W20" s="343">
        <f t="shared" si="9"/>
        <v>0</v>
      </c>
      <c r="Y20" s="340" t="s">
        <v>127</v>
      </c>
      <c r="Z20" s="341"/>
      <c r="AA20" s="341" t="s">
        <v>543</v>
      </c>
      <c r="AB20" s="342">
        <v>139</v>
      </c>
      <c r="AC20" s="343">
        <f t="shared" si="10"/>
        <v>0</v>
      </c>
      <c r="AE20" s="340" t="s">
        <v>127</v>
      </c>
      <c r="AF20" s="341"/>
      <c r="AG20" s="341" t="s">
        <v>543</v>
      </c>
      <c r="AH20" s="342">
        <v>139</v>
      </c>
      <c r="AI20" s="343">
        <f t="shared" si="11"/>
        <v>0</v>
      </c>
    </row>
    <row r="21" spans="1:36" x14ac:dyDescent="0.25">
      <c r="A21" s="200" t="s">
        <v>129</v>
      </c>
      <c r="B21" s="201"/>
      <c r="C21" s="201" t="s">
        <v>543</v>
      </c>
      <c r="D21" s="202">
        <v>119</v>
      </c>
      <c r="E21" s="203">
        <f t="shared" si="6"/>
        <v>0</v>
      </c>
      <c r="F21" s="196"/>
      <c r="G21" s="340" t="s">
        <v>129</v>
      </c>
      <c r="H21" s="341"/>
      <c r="I21" s="341" t="s">
        <v>543</v>
      </c>
      <c r="J21" s="342">
        <v>119</v>
      </c>
      <c r="K21" s="343">
        <f t="shared" si="7"/>
        <v>0</v>
      </c>
      <c r="L21" s="336"/>
      <c r="M21" s="340" t="s">
        <v>129</v>
      </c>
      <c r="N21" s="341"/>
      <c r="O21" s="341" t="s">
        <v>543</v>
      </c>
      <c r="P21" s="342">
        <v>119</v>
      </c>
      <c r="Q21" s="343">
        <f t="shared" si="8"/>
        <v>0</v>
      </c>
      <c r="R21" s="336"/>
      <c r="S21" s="340" t="s">
        <v>129</v>
      </c>
      <c r="T21" s="341"/>
      <c r="U21" s="341" t="s">
        <v>543</v>
      </c>
      <c r="V21" s="342">
        <v>119</v>
      </c>
      <c r="W21" s="343">
        <f t="shared" si="9"/>
        <v>0</v>
      </c>
      <c r="Y21" s="340" t="s">
        <v>129</v>
      </c>
      <c r="Z21" s="341"/>
      <c r="AA21" s="341" t="s">
        <v>543</v>
      </c>
      <c r="AB21" s="342">
        <v>119</v>
      </c>
      <c r="AC21" s="343">
        <f t="shared" si="10"/>
        <v>0</v>
      </c>
      <c r="AE21" s="340" t="s">
        <v>129</v>
      </c>
      <c r="AF21" s="341"/>
      <c r="AG21" s="341" t="s">
        <v>543</v>
      </c>
      <c r="AH21" s="342">
        <v>119</v>
      </c>
      <c r="AI21" s="343">
        <f t="shared" si="11"/>
        <v>0</v>
      </c>
    </row>
    <row r="22" spans="1:36" x14ac:dyDescent="0.25">
      <c r="A22" s="200" t="s">
        <v>130</v>
      </c>
      <c r="B22" s="201"/>
      <c r="C22" s="201" t="s">
        <v>543</v>
      </c>
      <c r="D22" s="202">
        <v>99</v>
      </c>
      <c r="E22" s="203">
        <f t="shared" si="6"/>
        <v>0</v>
      </c>
      <c r="F22" s="196"/>
      <c r="G22" s="340" t="s">
        <v>130</v>
      </c>
      <c r="H22" s="341"/>
      <c r="I22" s="341" t="s">
        <v>543</v>
      </c>
      <c r="J22" s="342">
        <v>99</v>
      </c>
      <c r="K22" s="343">
        <f t="shared" si="7"/>
        <v>0</v>
      </c>
      <c r="L22" s="336"/>
      <c r="M22" s="340" t="s">
        <v>130</v>
      </c>
      <c r="N22" s="341"/>
      <c r="O22" s="341" t="s">
        <v>543</v>
      </c>
      <c r="P22" s="342">
        <v>99</v>
      </c>
      <c r="Q22" s="343">
        <f t="shared" si="8"/>
        <v>0</v>
      </c>
      <c r="R22" s="336"/>
      <c r="S22" s="340" t="s">
        <v>130</v>
      </c>
      <c r="T22" s="341"/>
      <c r="U22" s="341" t="s">
        <v>543</v>
      </c>
      <c r="V22" s="342">
        <v>99</v>
      </c>
      <c r="W22" s="343">
        <f t="shared" si="9"/>
        <v>0</v>
      </c>
      <c r="Y22" s="340" t="s">
        <v>130</v>
      </c>
      <c r="Z22" s="341"/>
      <c r="AA22" s="341" t="s">
        <v>543</v>
      </c>
      <c r="AB22" s="342">
        <v>99</v>
      </c>
      <c r="AC22" s="343">
        <f t="shared" si="10"/>
        <v>0</v>
      </c>
      <c r="AE22" s="340" t="s">
        <v>130</v>
      </c>
      <c r="AF22" s="341"/>
      <c r="AG22" s="341" t="s">
        <v>543</v>
      </c>
      <c r="AH22" s="342">
        <v>99</v>
      </c>
      <c r="AI22" s="343">
        <f t="shared" si="11"/>
        <v>0</v>
      </c>
    </row>
    <row r="23" spans="1:36" x14ac:dyDescent="0.25">
      <c r="A23" s="200" t="s">
        <v>131</v>
      </c>
      <c r="B23" s="201"/>
      <c r="C23" s="201" t="s">
        <v>543</v>
      </c>
      <c r="D23" s="202">
        <v>92</v>
      </c>
      <c r="E23" s="203">
        <f t="shared" si="6"/>
        <v>0</v>
      </c>
      <c r="F23" s="196"/>
      <c r="G23" s="340" t="s">
        <v>131</v>
      </c>
      <c r="H23" s="341"/>
      <c r="I23" s="341" t="s">
        <v>543</v>
      </c>
      <c r="J23" s="342">
        <v>92</v>
      </c>
      <c r="K23" s="343">
        <f t="shared" si="7"/>
        <v>0</v>
      </c>
      <c r="L23" s="336"/>
      <c r="M23" s="340" t="s">
        <v>131</v>
      </c>
      <c r="N23" s="341"/>
      <c r="O23" s="341" t="s">
        <v>543</v>
      </c>
      <c r="P23" s="342">
        <v>92</v>
      </c>
      <c r="Q23" s="343">
        <f t="shared" si="8"/>
        <v>0</v>
      </c>
      <c r="R23" s="336"/>
      <c r="S23" s="340" t="s">
        <v>131</v>
      </c>
      <c r="T23" s="341"/>
      <c r="U23" s="341" t="s">
        <v>543</v>
      </c>
      <c r="V23" s="342">
        <v>92</v>
      </c>
      <c r="W23" s="343">
        <f t="shared" si="9"/>
        <v>0</v>
      </c>
      <c r="Y23" s="340" t="s">
        <v>131</v>
      </c>
      <c r="Z23" s="341"/>
      <c r="AA23" s="341" t="s">
        <v>543</v>
      </c>
      <c r="AB23" s="342">
        <v>92</v>
      </c>
      <c r="AC23" s="343">
        <f t="shared" si="10"/>
        <v>0</v>
      </c>
      <c r="AE23" s="340" t="s">
        <v>131</v>
      </c>
      <c r="AF23" s="341"/>
      <c r="AG23" s="341" t="s">
        <v>543</v>
      </c>
      <c r="AH23" s="342">
        <v>92</v>
      </c>
      <c r="AI23" s="343">
        <f t="shared" si="11"/>
        <v>0</v>
      </c>
    </row>
    <row r="24" spans="1:36" x14ac:dyDescent="0.25">
      <c r="A24" s="200" t="s">
        <v>132</v>
      </c>
      <c r="B24" s="201"/>
      <c r="C24" s="201" t="s">
        <v>543</v>
      </c>
      <c r="D24" s="202">
        <v>79</v>
      </c>
      <c r="E24" s="203">
        <f t="shared" si="6"/>
        <v>0</v>
      </c>
      <c r="F24" s="196"/>
      <c r="G24" s="340" t="s">
        <v>132</v>
      </c>
      <c r="H24" s="341"/>
      <c r="I24" s="341" t="s">
        <v>543</v>
      </c>
      <c r="J24" s="342">
        <v>79</v>
      </c>
      <c r="K24" s="343">
        <f t="shared" si="7"/>
        <v>0</v>
      </c>
      <c r="L24" s="336"/>
      <c r="M24" s="340" t="s">
        <v>132</v>
      </c>
      <c r="N24" s="341"/>
      <c r="O24" s="341" t="s">
        <v>543</v>
      </c>
      <c r="P24" s="342">
        <v>79</v>
      </c>
      <c r="Q24" s="343">
        <f t="shared" si="8"/>
        <v>0</v>
      </c>
      <c r="R24" s="336"/>
      <c r="S24" s="340" t="s">
        <v>132</v>
      </c>
      <c r="T24" s="341"/>
      <c r="U24" s="341" t="s">
        <v>543</v>
      </c>
      <c r="V24" s="342">
        <v>79</v>
      </c>
      <c r="W24" s="343">
        <f t="shared" si="9"/>
        <v>0</v>
      </c>
      <c r="Y24" s="340" t="s">
        <v>132</v>
      </c>
      <c r="Z24" s="341"/>
      <c r="AA24" s="341" t="s">
        <v>543</v>
      </c>
      <c r="AB24" s="342">
        <v>79</v>
      </c>
      <c r="AC24" s="343">
        <f t="shared" si="10"/>
        <v>0</v>
      </c>
      <c r="AE24" s="340" t="s">
        <v>132</v>
      </c>
      <c r="AF24" s="341"/>
      <c r="AG24" s="341" t="s">
        <v>543</v>
      </c>
      <c r="AH24" s="342">
        <v>79</v>
      </c>
      <c r="AI24" s="343">
        <f t="shared" si="11"/>
        <v>0</v>
      </c>
    </row>
    <row r="25" spans="1:36" x14ac:dyDescent="0.25">
      <c r="A25" s="200" t="s">
        <v>133</v>
      </c>
      <c r="B25" s="201"/>
      <c r="C25" s="201" t="s">
        <v>543</v>
      </c>
      <c r="D25" s="202">
        <v>73</v>
      </c>
      <c r="E25" s="203">
        <f t="shared" si="6"/>
        <v>0</v>
      </c>
      <c r="F25" s="196"/>
      <c r="G25" s="340" t="s">
        <v>133</v>
      </c>
      <c r="H25" s="341"/>
      <c r="I25" s="341" t="s">
        <v>543</v>
      </c>
      <c r="J25" s="342">
        <v>73</v>
      </c>
      <c r="K25" s="343">
        <f t="shared" si="7"/>
        <v>0</v>
      </c>
      <c r="L25" s="336"/>
      <c r="M25" s="340" t="s">
        <v>133</v>
      </c>
      <c r="N25" s="341"/>
      <c r="O25" s="341" t="s">
        <v>543</v>
      </c>
      <c r="P25" s="342">
        <v>73</v>
      </c>
      <c r="Q25" s="343">
        <f t="shared" si="8"/>
        <v>0</v>
      </c>
      <c r="R25" s="336"/>
      <c r="S25" s="340" t="s">
        <v>133</v>
      </c>
      <c r="T25" s="341"/>
      <c r="U25" s="341" t="s">
        <v>543</v>
      </c>
      <c r="V25" s="342">
        <v>73</v>
      </c>
      <c r="W25" s="343">
        <f t="shared" si="9"/>
        <v>0</v>
      </c>
      <c r="Y25" s="340" t="s">
        <v>133</v>
      </c>
      <c r="Z25" s="341"/>
      <c r="AA25" s="341" t="s">
        <v>543</v>
      </c>
      <c r="AB25" s="342">
        <v>73</v>
      </c>
      <c r="AC25" s="343">
        <f t="shared" si="10"/>
        <v>0</v>
      </c>
      <c r="AE25" s="340" t="s">
        <v>133</v>
      </c>
      <c r="AF25" s="341"/>
      <c r="AG25" s="341" t="s">
        <v>543</v>
      </c>
      <c r="AH25" s="342">
        <v>73</v>
      </c>
      <c r="AI25" s="343">
        <f t="shared" si="11"/>
        <v>0</v>
      </c>
    </row>
    <row r="26" spans="1:36" ht="15.75" thickBot="1" x14ac:dyDescent="0.3">
      <c r="A26" s="204" t="s">
        <v>134</v>
      </c>
      <c r="B26" s="205"/>
      <c r="C26" s="205" t="s">
        <v>543</v>
      </c>
      <c r="D26" s="206">
        <v>59</v>
      </c>
      <c r="E26" s="207">
        <f t="shared" si="6"/>
        <v>0</v>
      </c>
      <c r="F26" s="196"/>
      <c r="G26" s="344" t="s">
        <v>134</v>
      </c>
      <c r="H26" s="345"/>
      <c r="I26" s="345" t="s">
        <v>543</v>
      </c>
      <c r="J26" s="346">
        <v>59</v>
      </c>
      <c r="K26" s="347">
        <f t="shared" si="7"/>
        <v>0</v>
      </c>
      <c r="L26" s="336"/>
      <c r="M26" s="344" t="s">
        <v>134</v>
      </c>
      <c r="N26" s="345"/>
      <c r="O26" s="345" t="s">
        <v>543</v>
      </c>
      <c r="P26" s="346">
        <v>59</v>
      </c>
      <c r="Q26" s="347">
        <f t="shared" si="8"/>
        <v>0</v>
      </c>
      <c r="R26" s="336"/>
      <c r="S26" s="344" t="s">
        <v>134</v>
      </c>
      <c r="T26" s="345"/>
      <c r="U26" s="345" t="s">
        <v>543</v>
      </c>
      <c r="V26" s="346">
        <v>59</v>
      </c>
      <c r="W26" s="347">
        <f t="shared" si="9"/>
        <v>0</v>
      </c>
      <c r="Y26" s="344" t="s">
        <v>134</v>
      </c>
      <c r="Z26" s="345"/>
      <c r="AA26" s="345" t="s">
        <v>543</v>
      </c>
      <c r="AB26" s="346">
        <v>59</v>
      </c>
      <c r="AC26" s="347">
        <f t="shared" si="10"/>
        <v>0</v>
      </c>
      <c r="AE26" s="344" t="s">
        <v>134</v>
      </c>
      <c r="AF26" s="345"/>
      <c r="AG26" s="345" t="s">
        <v>543</v>
      </c>
      <c r="AH26" s="346">
        <v>59</v>
      </c>
      <c r="AI26" s="347">
        <f t="shared" si="11"/>
        <v>0</v>
      </c>
    </row>
    <row r="27" spans="1:36" ht="15.75" thickTop="1" x14ac:dyDescent="0.25">
      <c r="A27" s="273" t="s">
        <v>104</v>
      </c>
      <c r="B27" s="274">
        <f>SUM(B18:B26)</f>
        <v>0</v>
      </c>
      <c r="C27" s="274"/>
      <c r="D27" s="275"/>
      <c r="E27" s="276">
        <f>SUM(E18:E26)</f>
        <v>0</v>
      </c>
      <c r="F27" s="196"/>
      <c r="G27" s="273" t="s">
        <v>104</v>
      </c>
      <c r="H27" s="274">
        <f>SUM(H18:H26)</f>
        <v>0</v>
      </c>
      <c r="I27" s="274"/>
      <c r="J27" s="275"/>
      <c r="K27" s="276">
        <f>SUM(K18:K26)</f>
        <v>0</v>
      </c>
      <c r="L27" s="336"/>
      <c r="M27" s="273" t="s">
        <v>104</v>
      </c>
      <c r="N27" s="274">
        <f>SUM(N18:N26)</f>
        <v>0</v>
      </c>
      <c r="O27" s="274"/>
      <c r="P27" s="275"/>
      <c r="Q27" s="276">
        <f>SUM(Q18:Q26)</f>
        <v>0</v>
      </c>
      <c r="R27" s="336"/>
      <c r="S27" s="273" t="s">
        <v>104</v>
      </c>
      <c r="T27" s="274">
        <f>SUM(T18:T26)</f>
        <v>0</v>
      </c>
      <c r="U27" s="274"/>
      <c r="V27" s="275"/>
      <c r="W27" s="276">
        <f>SUM(W18:W26)</f>
        <v>0</v>
      </c>
      <c r="Y27" s="273" t="s">
        <v>104</v>
      </c>
      <c r="Z27" s="274">
        <f>SUM(Z18:Z26)</f>
        <v>0</v>
      </c>
      <c r="AA27" s="274"/>
      <c r="AB27" s="275"/>
      <c r="AC27" s="276">
        <f>SUM(AC18:AC26)</f>
        <v>0</v>
      </c>
      <c r="AE27" s="273" t="s">
        <v>104</v>
      </c>
      <c r="AF27" s="274">
        <f>SUM(AF18:AF26)</f>
        <v>0</v>
      </c>
      <c r="AG27" s="274"/>
      <c r="AH27" s="275"/>
      <c r="AI27" s="276">
        <f>SUM(AI18:AI26)</f>
        <v>0</v>
      </c>
    </row>
    <row r="28" spans="1:36" s="126" customFormat="1" x14ac:dyDescent="0.25">
      <c r="A28" s="216"/>
      <c r="B28" s="186"/>
      <c r="C28" s="186"/>
      <c r="D28" s="196"/>
      <c r="E28" s="203"/>
      <c r="F28" s="196"/>
      <c r="G28" s="354"/>
      <c r="H28" s="331"/>
      <c r="I28" s="331"/>
      <c r="J28" s="336"/>
      <c r="K28" s="343"/>
      <c r="L28" s="336"/>
      <c r="M28" s="354"/>
      <c r="N28" s="331"/>
      <c r="O28" s="331"/>
      <c r="P28" s="336"/>
      <c r="Q28" s="343"/>
      <c r="R28" s="336"/>
      <c r="S28" s="354"/>
      <c r="T28" s="331"/>
      <c r="U28" s="331"/>
      <c r="V28" s="336"/>
      <c r="W28" s="343"/>
      <c r="X28" s="319"/>
      <c r="Y28" s="354"/>
      <c r="Z28" s="331"/>
      <c r="AA28" s="331"/>
      <c r="AB28" s="336"/>
      <c r="AC28" s="343"/>
      <c r="AD28" s="319"/>
      <c r="AE28" s="354"/>
      <c r="AF28" s="331"/>
      <c r="AG28" s="331"/>
      <c r="AH28" s="336"/>
      <c r="AI28" s="343"/>
      <c r="AJ28" s="319"/>
    </row>
    <row r="29" spans="1:36" s="126" customFormat="1" x14ac:dyDescent="0.25">
      <c r="A29" s="212" t="s">
        <v>136</v>
      </c>
      <c r="B29" s="198" t="s">
        <v>576</v>
      </c>
      <c r="C29" s="198" t="s">
        <v>137</v>
      </c>
      <c r="D29" s="270" t="s">
        <v>141</v>
      </c>
      <c r="E29" s="271" t="s">
        <v>142</v>
      </c>
      <c r="F29" s="196"/>
      <c r="G29" s="352" t="s">
        <v>136</v>
      </c>
      <c r="H29" s="338" t="s">
        <v>576</v>
      </c>
      <c r="I29" s="338" t="s">
        <v>137</v>
      </c>
      <c r="J29" s="390" t="s">
        <v>141</v>
      </c>
      <c r="K29" s="391" t="s">
        <v>142</v>
      </c>
      <c r="L29" s="336"/>
      <c r="M29" s="352" t="s">
        <v>136</v>
      </c>
      <c r="N29" s="338" t="s">
        <v>576</v>
      </c>
      <c r="O29" s="338" t="s">
        <v>137</v>
      </c>
      <c r="P29" s="390" t="s">
        <v>141</v>
      </c>
      <c r="Q29" s="391" t="s">
        <v>142</v>
      </c>
      <c r="R29" s="336"/>
      <c r="S29" s="352" t="s">
        <v>136</v>
      </c>
      <c r="T29" s="338" t="s">
        <v>576</v>
      </c>
      <c r="U29" s="338" t="s">
        <v>137</v>
      </c>
      <c r="V29" s="390" t="s">
        <v>141</v>
      </c>
      <c r="W29" s="391" t="s">
        <v>142</v>
      </c>
      <c r="X29" s="319"/>
      <c r="Y29" s="352" t="s">
        <v>136</v>
      </c>
      <c r="Z29" s="338" t="s">
        <v>576</v>
      </c>
      <c r="AA29" s="338" t="s">
        <v>137</v>
      </c>
      <c r="AB29" s="390" t="s">
        <v>141</v>
      </c>
      <c r="AC29" s="391" t="s">
        <v>142</v>
      </c>
      <c r="AD29" s="319"/>
      <c r="AE29" s="352" t="s">
        <v>136</v>
      </c>
      <c r="AF29" s="338" t="s">
        <v>576</v>
      </c>
      <c r="AG29" s="338" t="s">
        <v>137</v>
      </c>
      <c r="AH29" s="390" t="s">
        <v>141</v>
      </c>
      <c r="AI29" s="391" t="s">
        <v>142</v>
      </c>
      <c r="AJ29" s="319"/>
    </row>
    <row r="30" spans="1:36" s="126" customFormat="1" x14ac:dyDescent="0.25">
      <c r="A30" s="216" t="s">
        <v>544</v>
      </c>
      <c r="B30" s="201"/>
      <c r="C30" s="201" t="s">
        <v>546</v>
      </c>
      <c r="D30" s="217">
        <v>0.5</v>
      </c>
      <c r="E30" s="203">
        <f t="shared" ref="E30:E36" si="12">B30*D30</f>
        <v>0</v>
      </c>
      <c r="F30" s="196"/>
      <c r="G30" s="354" t="s">
        <v>544</v>
      </c>
      <c r="H30" s="341"/>
      <c r="I30" s="341" t="s">
        <v>546</v>
      </c>
      <c r="J30" s="355">
        <v>0.5</v>
      </c>
      <c r="K30" s="343">
        <f t="shared" ref="K30:K31" si="13">H30*J30</f>
        <v>0</v>
      </c>
      <c r="L30" s="336"/>
      <c r="M30" s="354" t="s">
        <v>544</v>
      </c>
      <c r="N30" s="341"/>
      <c r="O30" s="341" t="s">
        <v>546</v>
      </c>
      <c r="P30" s="355">
        <v>0.5</v>
      </c>
      <c r="Q30" s="343">
        <f t="shared" ref="Q30:Q31" si="14">N30*P30</f>
        <v>0</v>
      </c>
      <c r="R30" s="336"/>
      <c r="S30" s="354" t="s">
        <v>544</v>
      </c>
      <c r="T30" s="341"/>
      <c r="U30" s="341" t="s">
        <v>546</v>
      </c>
      <c r="V30" s="355">
        <v>0.5</v>
      </c>
      <c r="W30" s="343">
        <f t="shared" ref="W30:W31" si="15">T30*V30</f>
        <v>0</v>
      </c>
      <c r="X30" s="319"/>
      <c r="Y30" s="354" t="s">
        <v>544</v>
      </c>
      <c r="Z30" s="341"/>
      <c r="AA30" s="341" t="s">
        <v>546</v>
      </c>
      <c r="AB30" s="355">
        <v>0.5</v>
      </c>
      <c r="AC30" s="343">
        <f t="shared" ref="AC30:AC31" si="16">Z30*AB30</f>
        <v>0</v>
      </c>
      <c r="AD30" s="319"/>
      <c r="AE30" s="354" t="s">
        <v>544</v>
      </c>
      <c r="AF30" s="341"/>
      <c r="AG30" s="341" t="s">
        <v>546</v>
      </c>
      <c r="AH30" s="355">
        <v>0.5</v>
      </c>
      <c r="AI30" s="343">
        <f t="shared" ref="AI30:AI31" si="17">AF30*AH30</f>
        <v>0</v>
      </c>
      <c r="AJ30" s="319"/>
    </row>
    <row r="31" spans="1:36" s="126" customFormat="1" x14ac:dyDescent="0.25">
      <c r="A31" s="216" t="s">
        <v>545</v>
      </c>
      <c r="B31" s="201"/>
      <c r="C31" s="201" t="s">
        <v>547</v>
      </c>
      <c r="D31" s="202">
        <v>125</v>
      </c>
      <c r="E31" s="203">
        <f t="shared" si="12"/>
        <v>0</v>
      </c>
      <c r="F31" s="196"/>
      <c r="G31" s="354" t="s">
        <v>545</v>
      </c>
      <c r="H31" s="341"/>
      <c r="I31" s="341" t="s">
        <v>547</v>
      </c>
      <c r="J31" s="342">
        <v>125</v>
      </c>
      <c r="K31" s="343">
        <f t="shared" si="13"/>
        <v>0</v>
      </c>
      <c r="L31" s="336"/>
      <c r="M31" s="354" t="s">
        <v>545</v>
      </c>
      <c r="N31" s="341"/>
      <c r="O31" s="341" t="s">
        <v>547</v>
      </c>
      <c r="P31" s="342">
        <v>125</v>
      </c>
      <c r="Q31" s="343">
        <f t="shared" si="14"/>
        <v>0</v>
      </c>
      <c r="R31" s="336"/>
      <c r="S31" s="354" t="s">
        <v>545</v>
      </c>
      <c r="T31" s="341"/>
      <c r="U31" s="341" t="s">
        <v>547</v>
      </c>
      <c r="V31" s="342">
        <v>125</v>
      </c>
      <c r="W31" s="343">
        <f t="shared" si="15"/>
        <v>0</v>
      </c>
      <c r="X31" s="319"/>
      <c r="Y31" s="354" t="s">
        <v>545</v>
      </c>
      <c r="Z31" s="341"/>
      <c r="AA31" s="341" t="s">
        <v>547</v>
      </c>
      <c r="AB31" s="342">
        <v>125</v>
      </c>
      <c r="AC31" s="343">
        <f t="shared" si="16"/>
        <v>0</v>
      </c>
      <c r="AD31" s="319"/>
      <c r="AE31" s="354" t="s">
        <v>545</v>
      </c>
      <c r="AF31" s="341"/>
      <c r="AG31" s="341" t="s">
        <v>547</v>
      </c>
      <c r="AH31" s="342">
        <v>125</v>
      </c>
      <c r="AI31" s="343">
        <f t="shared" si="17"/>
        <v>0</v>
      </c>
      <c r="AJ31" s="319"/>
    </row>
    <row r="32" spans="1:36" s="126" customFormat="1" x14ac:dyDescent="0.25">
      <c r="A32" s="216" t="s">
        <v>318</v>
      </c>
      <c r="B32" s="201"/>
      <c r="C32" s="201" t="s">
        <v>548</v>
      </c>
      <c r="D32" s="218">
        <v>10</v>
      </c>
      <c r="E32" s="203">
        <f>B32*D32</f>
        <v>0</v>
      </c>
      <c r="F32" s="196"/>
      <c r="G32" s="354" t="s">
        <v>318</v>
      </c>
      <c r="H32" s="341"/>
      <c r="I32" s="341" t="s">
        <v>548</v>
      </c>
      <c r="J32" s="356">
        <v>10</v>
      </c>
      <c r="K32" s="343">
        <f>H32*J32</f>
        <v>0</v>
      </c>
      <c r="L32" s="336"/>
      <c r="M32" s="354" t="s">
        <v>318</v>
      </c>
      <c r="N32" s="341"/>
      <c r="O32" s="341" t="s">
        <v>548</v>
      </c>
      <c r="P32" s="356">
        <v>10</v>
      </c>
      <c r="Q32" s="343">
        <f>N32*P32</f>
        <v>0</v>
      </c>
      <c r="R32" s="336"/>
      <c r="S32" s="354" t="s">
        <v>318</v>
      </c>
      <c r="T32" s="341"/>
      <c r="U32" s="341" t="s">
        <v>548</v>
      </c>
      <c r="V32" s="356">
        <v>10</v>
      </c>
      <c r="W32" s="343">
        <f>T32*V32</f>
        <v>0</v>
      </c>
      <c r="X32" s="319"/>
      <c r="Y32" s="354" t="s">
        <v>318</v>
      </c>
      <c r="Z32" s="341"/>
      <c r="AA32" s="341" t="s">
        <v>548</v>
      </c>
      <c r="AB32" s="356">
        <v>10</v>
      </c>
      <c r="AC32" s="343">
        <f>Z32*AB32</f>
        <v>0</v>
      </c>
      <c r="AD32" s="319"/>
      <c r="AE32" s="354" t="s">
        <v>318</v>
      </c>
      <c r="AF32" s="341"/>
      <c r="AG32" s="341" t="s">
        <v>548</v>
      </c>
      <c r="AH32" s="356">
        <v>10</v>
      </c>
      <c r="AI32" s="343">
        <f>AF32*AH32</f>
        <v>0</v>
      </c>
      <c r="AJ32" s="319"/>
    </row>
    <row r="33" spans="1:36" s="126" customFormat="1" x14ac:dyDescent="0.25">
      <c r="A33" s="216" t="s">
        <v>319</v>
      </c>
      <c r="B33" s="201"/>
      <c r="C33" s="201" t="s">
        <v>548</v>
      </c>
      <c r="D33" s="202">
        <v>60</v>
      </c>
      <c r="E33" s="203">
        <f t="shared" si="12"/>
        <v>0</v>
      </c>
      <c r="F33" s="196"/>
      <c r="G33" s="354" t="s">
        <v>319</v>
      </c>
      <c r="H33" s="341"/>
      <c r="I33" s="341" t="s">
        <v>548</v>
      </c>
      <c r="J33" s="342">
        <v>60</v>
      </c>
      <c r="K33" s="343">
        <f t="shared" ref="K33:K36" si="18">H33*J33</f>
        <v>0</v>
      </c>
      <c r="L33" s="336"/>
      <c r="M33" s="354" t="s">
        <v>319</v>
      </c>
      <c r="N33" s="341"/>
      <c r="O33" s="341" t="s">
        <v>548</v>
      </c>
      <c r="P33" s="342">
        <v>60</v>
      </c>
      <c r="Q33" s="343">
        <f t="shared" ref="Q33:Q36" si="19">N33*P33</f>
        <v>0</v>
      </c>
      <c r="R33" s="336"/>
      <c r="S33" s="354" t="s">
        <v>319</v>
      </c>
      <c r="T33" s="341"/>
      <c r="U33" s="341" t="s">
        <v>548</v>
      </c>
      <c r="V33" s="342">
        <v>60</v>
      </c>
      <c r="W33" s="343">
        <f t="shared" ref="W33:W36" si="20">T33*V33</f>
        <v>0</v>
      </c>
      <c r="X33" s="319"/>
      <c r="Y33" s="354" t="s">
        <v>319</v>
      </c>
      <c r="Z33" s="341"/>
      <c r="AA33" s="341" t="s">
        <v>548</v>
      </c>
      <c r="AB33" s="342">
        <v>60</v>
      </c>
      <c r="AC33" s="343">
        <f t="shared" ref="AC33:AC36" si="21">Z33*AB33</f>
        <v>0</v>
      </c>
      <c r="AD33" s="319"/>
      <c r="AE33" s="354" t="s">
        <v>319</v>
      </c>
      <c r="AF33" s="341"/>
      <c r="AG33" s="341" t="s">
        <v>548</v>
      </c>
      <c r="AH33" s="342">
        <v>60</v>
      </c>
      <c r="AI33" s="343">
        <f t="shared" ref="AI33:AI36" si="22">AF33*AH33</f>
        <v>0</v>
      </c>
      <c r="AJ33" s="319"/>
    </row>
    <row r="34" spans="1:36" s="126" customFormat="1" x14ac:dyDescent="0.25">
      <c r="A34" s="216" t="s">
        <v>154</v>
      </c>
      <c r="B34" s="201"/>
      <c r="C34" s="201" t="s">
        <v>548</v>
      </c>
      <c r="D34" s="202">
        <v>25</v>
      </c>
      <c r="E34" s="203">
        <f t="shared" si="12"/>
        <v>0</v>
      </c>
      <c r="F34" s="196"/>
      <c r="G34" s="354" t="s">
        <v>154</v>
      </c>
      <c r="H34" s="341"/>
      <c r="I34" s="341" t="s">
        <v>548</v>
      </c>
      <c r="J34" s="342">
        <v>25</v>
      </c>
      <c r="K34" s="343">
        <f t="shared" si="18"/>
        <v>0</v>
      </c>
      <c r="L34" s="336"/>
      <c r="M34" s="354" t="s">
        <v>154</v>
      </c>
      <c r="N34" s="341"/>
      <c r="O34" s="341" t="s">
        <v>548</v>
      </c>
      <c r="P34" s="342">
        <v>25</v>
      </c>
      <c r="Q34" s="343">
        <f t="shared" si="19"/>
        <v>0</v>
      </c>
      <c r="R34" s="336"/>
      <c r="S34" s="354" t="s">
        <v>154</v>
      </c>
      <c r="T34" s="341"/>
      <c r="U34" s="341" t="s">
        <v>548</v>
      </c>
      <c r="V34" s="342">
        <v>25</v>
      </c>
      <c r="W34" s="343">
        <f t="shared" si="20"/>
        <v>0</v>
      </c>
      <c r="X34" s="319"/>
      <c r="Y34" s="354" t="s">
        <v>154</v>
      </c>
      <c r="Z34" s="341"/>
      <c r="AA34" s="341" t="s">
        <v>548</v>
      </c>
      <c r="AB34" s="342">
        <v>25</v>
      </c>
      <c r="AC34" s="343">
        <f t="shared" si="21"/>
        <v>0</v>
      </c>
      <c r="AD34" s="319"/>
      <c r="AE34" s="354" t="s">
        <v>154</v>
      </c>
      <c r="AF34" s="341"/>
      <c r="AG34" s="341" t="s">
        <v>548</v>
      </c>
      <c r="AH34" s="342">
        <v>25</v>
      </c>
      <c r="AI34" s="343">
        <f t="shared" si="22"/>
        <v>0</v>
      </c>
      <c r="AJ34" s="319"/>
    </row>
    <row r="35" spans="1:36" s="126" customFormat="1" x14ac:dyDescent="0.25">
      <c r="A35" s="216" t="s">
        <v>572</v>
      </c>
      <c r="B35" s="201"/>
      <c r="C35" s="201" t="s">
        <v>548</v>
      </c>
      <c r="D35" s="202">
        <v>25</v>
      </c>
      <c r="E35" s="203">
        <f t="shared" si="12"/>
        <v>0</v>
      </c>
      <c r="F35" s="196"/>
      <c r="G35" s="354" t="s">
        <v>572</v>
      </c>
      <c r="H35" s="341"/>
      <c r="I35" s="341" t="s">
        <v>548</v>
      </c>
      <c r="J35" s="342">
        <v>25</v>
      </c>
      <c r="K35" s="343">
        <f t="shared" si="18"/>
        <v>0</v>
      </c>
      <c r="L35" s="336"/>
      <c r="M35" s="354" t="s">
        <v>572</v>
      </c>
      <c r="N35" s="341"/>
      <c r="O35" s="341" t="s">
        <v>548</v>
      </c>
      <c r="P35" s="342">
        <v>25</v>
      </c>
      <c r="Q35" s="343">
        <f t="shared" si="19"/>
        <v>0</v>
      </c>
      <c r="R35" s="336"/>
      <c r="S35" s="354" t="s">
        <v>572</v>
      </c>
      <c r="T35" s="341"/>
      <c r="U35" s="341" t="s">
        <v>548</v>
      </c>
      <c r="V35" s="342">
        <v>25</v>
      </c>
      <c r="W35" s="343">
        <f t="shared" si="20"/>
        <v>0</v>
      </c>
      <c r="X35" s="319"/>
      <c r="Y35" s="354" t="s">
        <v>572</v>
      </c>
      <c r="Z35" s="341"/>
      <c r="AA35" s="341" t="s">
        <v>548</v>
      </c>
      <c r="AB35" s="342">
        <v>25</v>
      </c>
      <c r="AC35" s="343">
        <f t="shared" si="21"/>
        <v>0</v>
      </c>
      <c r="AD35" s="319"/>
      <c r="AE35" s="354" t="s">
        <v>572</v>
      </c>
      <c r="AF35" s="341"/>
      <c r="AG35" s="341" t="s">
        <v>548</v>
      </c>
      <c r="AH35" s="342">
        <v>25</v>
      </c>
      <c r="AI35" s="343">
        <f t="shared" si="22"/>
        <v>0</v>
      </c>
      <c r="AJ35" s="319"/>
    </row>
    <row r="36" spans="1:36" s="126" customFormat="1" ht="15.75" thickBot="1" x14ac:dyDescent="0.3">
      <c r="A36" s="219" t="s">
        <v>162</v>
      </c>
      <c r="B36" s="205"/>
      <c r="C36" s="205"/>
      <c r="D36" s="206">
        <v>0</v>
      </c>
      <c r="E36" s="207">
        <f t="shared" si="12"/>
        <v>0</v>
      </c>
      <c r="F36" s="196"/>
      <c r="G36" s="357" t="s">
        <v>162</v>
      </c>
      <c r="H36" s="345"/>
      <c r="I36" s="345"/>
      <c r="J36" s="346">
        <v>0</v>
      </c>
      <c r="K36" s="347">
        <f t="shared" si="18"/>
        <v>0</v>
      </c>
      <c r="L36" s="336"/>
      <c r="M36" s="357" t="s">
        <v>162</v>
      </c>
      <c r="N36" s="345"/>
      <c r="O36" s="345"/>
      <c r="P36" s="346">
        <v>0</v>
      </c>
      <c r="Q36" s="347">
        <f t="shared" si="19"/>
        <v>0</v>
      </c>
      <c r="R36" s="336"/>
      <c r="S36" s="357" t="s">
        <v>162</v>
      </c>
      <c r="T36" s="345"/>
      <c r="U36" s="345"/>
      <c r="V36" s="346">
        <v>0</v>
      </c>
      <c r="W36" s="347">
        <f t="shared" si="20"/>
        <v>0</v>
      </c>
      <c r="X36" s="319"/>
      <c r="Y36" s="357" t="s">
        <v>162</v>
      </c>
      <c r="Z36" s="345"/>
      <c r="AA36" s="345"/>
      <c r="AB36" s="346">
        <v>0</v>
      </c>
      <c r="AC36" s="347">
        <f t="shared" si="21"/>
        <v>0</v>
      </c>
      <c r="AD36" s="319"/>
      <c r="AE36" s="357" t="s">
        <v>162</v>
      </c>
      <c r="AF36" s="345"/>
      <c r="AG36" s="345"/>
      <c r="AH36" s="346">
        <v>0</v>
      </c>
      <c r="AI36" s="347">
        <f t="shared" si="22"/>
        <v>0</v>
      </c>
      <c r="AJ36" s="319"/>
    </row>
    <row r="37" spans="1:36" s="126" customFormat="1" ht="15.75" thickTop="1" x14ac:dyDescent="0.25">
      <c r="A37" s="212" t="s">
        <v>104</v>
      </c>
      <c r="B37" s="201"/>
      <c r="C37" s="201"/>
      <c r="D37" s="202"/>
      <c r="E37" s="325">
        <f>SUM(E30:E36)</f>
        <v>0</v>
      </c>
      <c r="F37" s="196"/>
      <c r="G37" s="352" t="s">
        <v>104</v>
      </c>
      <c r="H37" s="341"/>
      <c r="I37" s="341"/>
      <c r="J37" s="342"/>
      <c r="K37" s="325">
        <f>SUM(K30:K36)</f>
        <v>0</v>
      </c>
      <c r="L37" s="336"/>
      <c r="M37" s="352" t="s">
        <v>104</v>
      </c>
      <c r="N37" s="341"/>
      <c r="O37" s="341"/>
      <c r="P37" s="342"/>
      <c r="Q37" s="325">
        <f>SUM(Q30:Q36)</f>
        <v>0</v>
      </c>
      <c r="R37" s="336"/>
      <c r="S37" s="352" t="s">
        <v>104</v>
      </c>
      <c r="T37" s="341"/>
      <c r="U37" s="341"/>
      <c r="V37" s="342"/>
      <c r="W37" s="325">
        <f>SUM(W30:W36)</f>
        <v>0</v>
      </c>
      <c r="X37" s="319"/>
      <c r="Y37" s="352" t="s">
        <v>104</v>
      </c>
      <c r="Z37" s="341"/>
      <c r="AA37" s="341"/>
      <c r="AB37" s="342"/>
      <c r="AC37" s="325">
        <f>SUM(AC30:AC36)</f>
        <v>0</v>
      </c>
      <c r="AD37" s="319"/>
      <c r="AE37" s="352" t="s">
        <v>104</v>
      </c>
      <c r="AF37" s="341"/>
      <c r="AG37" s="341"/>
      <c r="AH37" s="342"/>
      <c r="AI37" s="325">
        <f>SUM(AI30:AI36)</f>
        <v>0</v>
      </c>
      <c r="AJ37" s="319"/>
    </row>
    <row r="38" spans="1:36" s="126" customFormat="1" x14ac:dyDescent="0.25">
      <c r="A38" s="216"/>
      <c r="B38" s="201"/>
      <c r="C38" s="201"/>
      <c r="D38" s="120"/>
      <c r="E38" s="203"/>
      <c r="F38" s="196"/>
      <c r="G38" s="354"/>
      <c r="H38" s="341"/>
      <c r="I38" s="341"/>
      <c r="J38" s="330"/>
      <c r="K38" s="343"/>
      <c r="L38" s="336"/>
      <c r="M38" s="354"/>
      <c r="N38" s="341"/>
      <c r="O38" s="341"/>
      <c r="P38" s="330"/>
      <c r="Q38" s="343"/>
      <c r="R38" s="336"/>
      <c r="S38" s="354"/>
      <c r="T38" s="341"/>
      <c r="U38" s="341"/>
      <c r="V38" s="330"/>
      <c r="W38" s="343"/>
      <c r="X38" s="319"/>
      <c r="Y38" s="354"/>
      <c r="Z38" s="341"/>
      <c r="AA38" s="341"/>
      <c r="AB38" s="330"/>
      <c r="AC38" s="343"/>
      <c r="AD38" s="319"/>
      <c r="AE38" s="354"/>
      <c r="AF38" s="341"/>
      <c r="AG38" s="341"/>
      <c r="AH38" s="330"/>
      <c r="AI38" s="343"/>
      <c r="AJ38" s="319"/>
    </row>
    <row r="39" spans="1:36" s="126" customFormat="1" x14ac:dyDescent="0.25">
      <c r="A39" s="212" t="s">
        <v>150</v>
      </c>
      <c r="B39" s="198" t="s">
        <v>576</v>
      </c>
      <c r="C39" s="198" t="s">
        <v>137</v>
      </c>
      <c r="D39" s="214" t="s">
        <v>141</v>
      </c>
      <c r="E39" s="215" t="s">
        <v>142</v>
      </c>
      <c r="F39" s="196"/>
      <c r="G39" s="352" t="s">
        <v>150</v>
      </c>
      <c r="H39" s="338" t="s">
        <v>576</v>
      </c>
      <c r="I39" s="338" t="s">
        <v>137</v>
      </c>
      <c r="J39" s="214" t="s">
        <v>141</v>
      </c>
      <c r="K39" s="215" t="s">
        <v>142</v>
      </c>
      <c r="L39" s="336"/>
      <c r="M39" s="352" t="s">
        <v>150</v>
      </c>
      <c r="N39" s="338" t="s">
        <v>576</v>
      </c>
      <c r="O39" s="338" t="s">
        <v>137</v>
      </c>
      <c r="P39" s="214" t="s">
        <v>141</v>
      </c>
      <c r="Q39" s="215" t="s">
        <v>142</v>
      </c>
      <c r="R39" s="336"/>
      <c r="S39" s="352" t="s">
        <v>150</v>
      </c>
      <c r="T39" s="338" t="s">
        <v>576</v>
      </c>
      <c r="U39" s="338" t="s">
        <v>137</v>
      </c>
      <c r="V39" s="214" t="s">
        <v>141</v>
      </c>
      <c r="W39" s="215" t="s">
        <v>142</v>
      </c>
      <c r="X39" s="319"/>
      <c r="Y39" s="352" t="s">
        <v>150</v>
      </c>
      <c r="Z39" s="338" t="s">
        <v>576</v>
      </c>
      <c r="AA39" s="338" t="s">
        <v>137</v>
      </c>
      <c r="AB39" s="214" t="s">
        <v>141</v>
      </c>
      <c r="AC39" s="215" t="s">
        <v>142</v>
      </c>
      <c r="AD39" s="319"/>
      <c r="AE39" s="352" t="s">
        <v>150</v>
      </c>
      <c r="AF39" s="338" t="s">
        <v>576</v>
      </c>
      <c r="AG39" s="338" t="s">
        <v>137</v>
      </c>
      <c r="AH39" s="214" t="s">
        <v>141</v>
      </c>
      <c r="AI39" s="215" t="s">
        <v>142</v>
      </c>
      <c r="AJ39" s="319"/>
    </row>
    <row r="40" spans="1:36" s="126" customFormat="1" x14ac:dyDescent="0.25">
      <c r="A40" s="216" t="s">
        <v>317</v>
      </c>
      <c r="B40" s="201"/>
      <c r="C40" s="201" t="s">
        <v>547</v>
      </c>
      <c r="D40" s="218">
        <v>135</v>
      </c>
      <c r="E40" s="203">
        <f t="shared" ref="E40:E44" si="23">D40*B40</f>
        <v>0</v>
      </c>
      <c r="F40" s="196"/>
      <c r="G40" s="354" t="s">
        <v>317</v>
      </c>
      <c r="H40" s="341"/>
      <c r="I40" s="341" t="s">
        <v>547</v>
      </c>
      <c r="J40" s="356">
        <v>135</v>
      </c>
      <c r="K40" s="343">
        <f t="shared" ref="K40:K44" si="24">J40*H40</f>
        <v>0</v>
      </c>
      <c r="L40" s="336"/>
      <c r="M40" s="354" t="s">
        <v>317</v>
      </c>
      <c r="N40" s="341"/>
      <c r="O40" s="341" t="s">
        <v>547</v>
      </c>
      <c r="P40" s="356">
        <v>135</v>
      </c>
      <c r="Q40" s="343">
        <f t="shared" ref="Q40:Q44" si="25">P40*N40</f>
        <v>0</v>
      </c>
      <c r="R40" s="336"/>
      <c r="S40" s="354" t="s">
        <v>317</v>
      </c>
      <c r="T40" s="341"/>
      <c r="U40" s="341" t="s">
        <v>547</v>
      </c>
      <c r="V40" s="356">
        <v>135</v>
      </c>
      <c r="W40" s="343">
        <f t="shared" ref="W40:W44" si="26">V40*T40</f>
        <v>0</v>
      </c>
      <c r="X40" s="319"/>
      <c r="Y40" s="354" t="s">
        <v>317</v>
      </c>
      <c r="Z40" s="341"/>
      <c r="AA40" s="341" t="s">
        <v>547</v>
      </c>
      <c r="AB40" s="356">
        <v>135</v>
      </c>
      <c r="AC40" s="343">
        <f t="shared" ref="AC40:AC44" si="27">AB40*Z40</f>
        <v>0</v>
      </c>
      <c r="AD40" s="319"/>
      <c r="AE40" s="354" t="s">
        <v>317</v>
      </c>
      <c r="AF40" s="341"/>
      <c r="AG40" s="341" t="s">
        <v>547</v>
      </c>
      <c r="AH40" s="356">
        <v>135</v>
      </c>
      <c r="AI40" s="343">
        <f t="shared" ref="AI40:AI44" si="28">AH40*AF40</f>
        <v>0</v>
      </c>
      <c r="AJ40" s="319"/>
    </row>
    <row r="41" spans="1:36" s="126" customFormat="1" x14ac:dyDescent="0.25">
      <c r="A41" s="216" t="s">
        <v>152</v>
      </c>
      <c r="B41" s="201"/>
      <c r="C41" s="201" t="s">
        <v>547</v>
      </c>
      <c r="D41" s="218">
        <v>53</v>
      </c>
      <c r="E41" s="203">
        <f t="shared" si="23"/>
        <v>0</v>
      </c>
      <c r="F41" s="196"/>
      <c r="G41" s="354" t="s">
        <v>152</v>
      </c>
      <c r="H41" s="341"/>
      <c r="I41" s="341" t="s">
        <v>547</v>
      </c>
      <c r="J41" s="356">
        <v>53</v>
      </c>
      <c r="K41" s="343">
        <f t="shared" si="24"/>
        <v>0</v>
      </c>
      <c r="L41" s="336"/>
      <c r="M41" s="354" t="s">
        <v>152</v>
      </c>
      <c r="N41" s="341"/>
      <c r="O41" s="341" t="s">
        <v>547</v>
      </c>
      <c r="P41" s="356">
        <v>53</v>
      </c>
      <c r="Q41" s="343">
        <f t="shared" si="25"/>
        <v>0</v>
      </c>
      <c r="R41" s="336"/>
      <c r="S41" s="354" t="s">
        <v>152</v>
      </c>
      <c r="T41" s="341"/>
      <c r="U41" s="341" t="s">
        <v>547</v>
      </c>
      <c r="V41" s="356">
        <v>53</v>
      </c>
      <c r="W41" s="343">
        <f t="shared" si="26"/>
        <v>0</v>
      </c>
      <c r="X41" s="319"/>
      <c r="Y41" s="354" t="s">
        <v>152</v>
      </c>
      <c r="Z41" s="341"/>
      <c r="AA41" s="341" t="s">
        <v>547</v>
      </c>
      <c r="AB41" s="356">
        <v>53</v>
      </c>
      <c r="AC41" s="343">
        <f t="shared" si="27"/>
        <v>0</v>
      </c>
      <c r="AD41" s="319"/>
      <c r="AE41" s="354" t="s">
        <v>152</v>
      </c>
      <c r="AF41" s="341"/>
      <c r="AG41" s="341" t="s">
        <v>547</v>
      </c>
      <c r="AH41" s="356">
        <v>53</v>
      </c>
      <c r="AI41" s="343">
        <f t="shared" si="28"/>
        <v>0</v>
      </c>
      <c r="AJ41" s="319"/>
    </row>
    <row r="42" spans="1:36" s="126" customFormat="1" x14ac:dyDescent="0.25">
      <c r="A42" s="216" t="s">
        <v>569</v>
      </c>
      <c r="B42" s="201"/>
      <c r="C42" s="201" t="s">
        <v>547</v>
      </c>
      <c r="D42" s="218">
        <v>50</v>
      </c>
      <c r="E42" s="203">
        <f t="shared" si="23"/>
        <v>0</v>
      </c>
      <c r="F42" s="196"/>
      <c r="G42" s="354" t="s">
        <v>569</v>
      </c>
      <c r="H42" s="341"/>
      <c r="I42" s="341" t="s">
        <v>547</v>
      </c>
      <c r="J42" s="356">
        <v>50</v>
      </c>
      <c r="K42" s="343">
        <f t="shared" si="24"/>
        <v>0</v>
      </c>
      <c r="L42" s="336"/>
      <c r="M42" s="354" t="s">
        <v>569</v>
      </c>
      <c r="N42" s="341"/>
      <c r="O42" s="341" t="s">
        <v>547</v>
      </c>
      <c r="P42" s="356">
        <v>50</v>
      </c>
      <c r="Q42" s="343">
        <f t="shared" si="25"/>
        <v>0</v>
      </c>
      <c r="R42" s="336"/>
      <c r="S42" s="354" t="s">
        <v>569</v>
      </c>
      <c r="T42" s="341"/>
      <c r="U42" s="341" t="s">
        <v>547</v>
      </c>
      <c r="V42" s="356">
        <v>50</v>
      </c>
      <c r="W42" s="343">
        <f t="shared" si="26"/>
        <v>0</v>
      </c>
      <c r="X42" s="319"/>
      <c r="Y42" s="354" t="s">
        <v>569</v>
      </c>
      <c r="Z42" s="341"/>
      <c r="AA42" s="341" t="s">
        <v>547</v>
      </c>
      <c r="AB42" s="356">
        <v>50</v>
      </c>
      <c r="AC42" s="343">
        <f t="shared" si="27"/>
        <v>0</v>
      </c>
      <c r="AD42" s="319"/>
      <c r="AE42" s="354" t="s">
        <v>569</v>
      </c>
      <c r="AF42" s="341"/>
      <c r="AG42" s="341" t="s">
        <v>547</v>
      </c>
      <c r="AH42" s="356">
        <v>50</v>
      </c>
      <c r="AI42" s="343">
        <f t="shared" si="28"/>
        <v>0</v>
      </c>
      <c r="AJ42" s="319"/>
    </row>
    <row r="43" spans="1:36" s="126" customFormat="1" x14ac:dyDescent="0.25">
      <c r="A43" s="216" t="s">
        <v>153</v>
      </c>
      <c r="B43" s="201"/>
      <c r="C43" s="201" t="s">
        <v>547</v>
      </c>
      <c r="D43" s="218">
        <v>35</v>
      </c>
      <c r="E43" s="203">
        <f t="shared" si="23"/>
        <v>0</v>
      </c>
      <c r="F43" s="196"/>
      <c r="G43" s="354" t="s">
        <v>153</v>
      </c>
      <c r="H43" s="341"/>
      <c r="I43" s="341" t="s">
        <v>547</v>
      </c>
      <c r="J43" s="356">
        <v>35</v>
      </c>
      <c r="K43" s="343">
        <f t="shared" si="24"/>
        <v>0</v>
      </c>
      <c r="L43" s="336"/>
      <c r="M43" s="354" t="s">
        <v>153</v>
      </c>
      <c r="N43" s="341"/>
      <c r="O43" s="341" t="s">
        <v>547</v>
      </c>
      <c r="P43" s="356">
        <v>35</v>
      </c>
      <c r="Q43" s="343">
        <f t="shared" si="25"/>
        <v>0</v>
      </c>
      <c r="R43" s="336"/>
      <c r="S43" s="354" t="s">
        <v>153</v>
      </c>
      <c r="T43" s="341"/>
      <c r="U43" s="341" t="s">
        <v>547</v>
      </c>
      <c r="V43" s="356">
        <v>35</v>
      </c>
      <c r="W43" s="343">
        <f t="shared" si="26"/>
        <v>0</v>
      </c>
      <c r="X43" s="319"/>
      <c r="Y43" s="354" t="s">
        <v>153</v>
      </c>
      <c r="Z43" s="341"/>
      <c r="AA43" s="341" t="s">
        <v>547</v>
      </c>
      <c r="AB43" s="356">
        <v>35</v>
      </c>
      <c r="AC43" s="343">
        <f t="shared" si="27"/>
        <v>0</v>
      </c>
      <c r="AD43" s="319"/>
      <c r="AE43" s="354" t="s">
        <v>153</v>
      </c>
      <c r="AF43" s="341"/>
      <c r="AG43" s="341" t="s">
        <v>547</v>
      </c>
      <c r="AH43" s="356">
        <v>35</v>
      </c>
      <c r="AI43" s="343">
        <f t="shared" si="28"/>
        <v>0</v>
      </c>
      <c r="AJ43" s="319"/>
    </row>
    <row r="44" spans="1:36" s="126" customFormat="1" x14ac:dyDescent="0.25">
      <c r="A44" s="216" t="s">
        <v>154</v>
      </c>
      <c r="B44" s="201"/>
      <c r="C44" s="201" t="s">
        <v>548</v>
      </c>
      <c r="D44" s="218">
        <v>25</v>
      </c>
      <c r="E44" s="203">
        <f t="shared" si="23"/>
        <v>0</v>
      </c>
      <c r="F44" s="196"/>
      <c r="G44" s="354" t="s">
        <v>154</v>
      </c>
      <c r="H44" s="341"/>
      <c r="I44" s="341" t="s">
        <v>548</v>
      </c>
      <c r="J44" s="356">
        <v>25</v>
      </c>
      <c r="K44" s="343">
        <f t="shared" si="24"/>
        <v>0</v>
      </c>
      <c r="L44" s="336"/>
      <c r="M44" s="354" t="s">
        <v>154</v>
      </c>
      <c r="N44" s="341"/>
      <c r="O44" s="341" t="s">
        <v>548</v>
      </c>
      <c r="P44" s="356">
        <v>25</v>
      </c>
      <c r="Q44" s="343">
        <f t="shared" si="25"/>
        <v>0</v>
      </c>
      <c r="R44" s="336"/>
      <c r="S44" s="354" t="s">
        <v>154</v>
      </c>
      <c r="T44" s="341"/>
      <c r="U44" s="341" t="s">
        <v>548</v>
      </c>
      <c r="V44" s="356">
        <v>25</v>
      </c>
      <c r="W44" s="343">
        <f t="shared" si="26"/>
        <v>0</v>
      </c>
      <c r="X44" s="319"/>
      <c r="Y44" s="354" t="s">
        <v>154</v>
      </c>
      <c r="Z44" s="341"/>
      <c r="AA44" s="341" t="s">
        <v>548</v>
      </c>
      <c r="AB44" s="356">
        <v>25</v>
      </c>
      <c r="AC44" s="343">
        <f t="shared" si="27"/>
        <v>0</v>
      </c>
      <c r="AD44" s="319"/>
      <c r="AE44" s="354" t="s">
        <v>154</v>
      </c>
      <c r="AF44" s="341"/>
      <c r="AG44" s="341" t="s">
        <v>548</v>
      </c>
      <c r="AH44" s="356">
        <v>25</v>
      </c>
      <c r="AI44" s="343">
        <f t="shared" si="28"/>
        <v>0</v>
      </c>
      <c r="AJ44" s="319"/>
    </row>
    <row r="45" spans="1:36" s="126" customFormat="1" x14ac:dyDescent="0.25">
      <c r="A45" s="216" t="s">
        <v>316</v>
      </c>
      <c r="B45" s="201"/>
      <c r="C45" s="201" t="s">
        <v>548</v>
      </c>
      <c r="D45" s="218">
        <v>26</v>
      </c>
      <c r="E45" s="203">
        <f>D45*B45</f>
        <v>0</v>
      </c>
      <c r="F45" s="196"/>
      <c r="G45" s="354" t="s">
        <v>316</v>
      </c>
      <c r="H45" s="341"/>
      <c r="I45" s="341" t="s">
        <v>548</v>
      </c>
      <c r="J45" s="356">
        <v>26</v>
      </c>
      <c r="K45" s="343">
        <f>J45*H45</f>
        <v>0</v>
      </c>
      <c r="L45" s="336"/>
      <c r="M45" s="354" t="s">
        <v>316</v>
      </c>
      <c r="N45" s="341"/>
      <c r="O45" s="341" t="s">
        <v>548</v>
      </c>
      <c r="P45" s="356">
        <v>26</v>
      </c>
      <c r="Q45" s="343">
        <f>P45*N45</f>
        <v>0</v>
      </c>
      <c r="R45" s="336"/>
      <c r="S45" s="354" t="s">
        <v>316</v>
      </c>
      <c r="T45" s="341"/>
      <c r="U45" s="341" t="s">
        <v>548</v>
      </c>
      <c r="V45" s="356">
        <v>26</v>
      </c>
      <c r="W45" s="343">
        <f>V45*T45</f>
        <v>0</v>
      </c>
      <c r="X45" s="319"/>
      <c r="Y45" s="354" t="s">
        <v>316</v>
      </c>
      <c r="Z45" s="341"/>
      <c r="AA45" s="341" t="s">
        <v>548</v>
      </c>
      <c r="AB45" s="356">
        <v>26</v>
      </c>
      <c r="AC45" s="343">
        <f>AB45*Z45</f>
        <v>0</v>
      </c>
      <c r="AD45" s="319"/>
      <c r="AE45" s="354" t="s">
        <v>316</v>
      </c>
      <c r="AF45" s="341"/>
      <c r="AG45" s="341" t="s">
        <v>548</v>
      </c>
      <c r="AH45" s="356">
        <v>26</v>
      </c>
      <c r="AI45" s="343">
        <f>AH45*AF45</f>
        <v>0</v>
      </c>
      <c r="AJ45" s="319"/>
    </row>
    <row r="46" spans="1:36" s="126" customFormat="1" x14ac:dyDescent="0.25">
      <c r="A46" s="216" t="s">
        <v>151</v>
      </c>
      <c r="B46" s="201"/>
      <c r="C46" s="201" t="s">
        <v>547</v>
      </c>
      <c r="D46" s="218">
        <v>59</v>
      </c>
      <c r="E46" s="203">
        <f>D46*B46</f>
        <v>0</v>
      </c>
      <c r="F46" s="196"/>
      <c r="G46" s="354" t="s">
        <v>151</v>
      </c>
      <c r="H46" s="341"/>
      <c r="I46" s="341" t="s">
        <v>547</v>
      </c>
      <c r="J46" s="356">
        <v>59</v>
      </c>
      <c r="K46" s="343">
        <f>J46*H46</f>
        <v>0</v>
      </c>
      <c r="L46" s="336"/>
      <c r="M46" s="354" t="s">
        <v>151</v>
      </c>
      <c r="N46" s="341"/>
      <c r="O46" s="341" t="s">
        <v>547</v>
      </c>
      <c r="P46" s="356">
        <v>59</v>
      </c>
      <c r="Q46" s="343">
        <f>P46*N46</f>
        <v>0</v>
      </c>
      <c r="R46" s="336"/>
      <c r="S46" s="354" t="s">
        <v>151</v>
      </c>
      <c r="T46" s="341"/>
      <c r="U46" s="341" t="s">
        <v>547</v>
      </c>
      <c r="V46" s="356">
        <v>59</v>
      </c>
      <c r="W46" s="343">
        <f>V46*T46</f>
        <v>0</v>
      </c>
      <c r="X46" s="319"/>
      <c r="Y46" s="354" t="s">
        <v>151</v>
      </c>
      <c r="Z46" s="341"/>
      <c r="AA46" s="341" t="s">
        <v>547</v>
      </c>
      <c r="AB46" s="356">
        <v>59</v>
      </c>
      <c r="AC46" s="343">
        <f>AB46*Z46</f>
        <v>0</v>
      </c>
      <c r="AD46" s="319"/>
      <c r="AE46" s="354" t="s">
        <v>151</v>
      </c>
      <c r="AF46" s="341"/>
      <c r="AG46" s="341" t="s">
        <v>547</v>
      </c>
      <c r="AH46" s="356">
        <v>59</v>
      </c>
      <c r="AI46" s="343">
        <f>AH46*AF46</f>
        <v>0</v>
      </c>
      <c r="AJ46" s="319"/>
    </row>
    <row r="47" spans="1:36" s="126" customFormat="1" x14ac:dyDescent="0.25">
      <c r="A47" s="216" t="s">
        <v>570</v>
      </c>
      <c r="B47" s="201"/>
      <c r="C47" s="201"/>
      <c r="D47" s="218">
        <v>0</v>
      </c>
      <c r="E47" s="203">
        <f>D47*B47</f>
        <v>0</v>
      </c>
      <c r="F47" s="196"/>
      <c r="G47" s="354" t="s">
        <v>570</v>
      </c>
      <c r="H47" s="341"/>
      <c r="I47" s="341"/>
      <c r="J47" s="356">
        <v>0</v>
      </c>
      <c r="K47" s="343">
        <f>J47*H47</f>
        <v>0</v>
      </c>
      <c r="L47" s="336"/>
      <c r="M47" s="354" t="s">
        <v>570</v>
      </c>
      <c r="N47" s="341"/>
      <c r="O47" s="341"/>
      <c r="P47" s="356">
        <v>0</v>
      </c>
      <c r="Q47" s="343">
        <f>P47*N47</f>
        <v>0</v>
      </c>
      <c r="R47" s="336"/>
      <c r="S47" s="354" t="s">
        <v>570</v>
      </c>
      <c r="T47" s="341"/>
      <c r="U47" s="341"/>
      <c r="V47" s="356">
        <v>0</v>
      </c>
      <c r="W47" s="343">
        <f>V47*T47</f>
        <v>0</v>
      </c>
      <c r="X47" s="319"/>
      <c r="Y47" s="354" t="s">
        <v>570</v>
      </c>
      <c r="Z47" s="341"/>
      <c r="AA47" s="341"/>
      <c r="AB47" s="356">
        <v>0</v>
      </c>
      <c r="AC47" s="343">
        <f>AB47*Z47</f>
        <v>0</v>
      </c>
      <c r="AD47" s="319"/>
      <c r="AE47" s="354" t="s">
        <v>570</v>
      </c>
      <c r="AF47" s="341"/>
      <c r="AG47" s="341"/>
      <c r="AH47" s="356">
        <v>0</v>
      </c>
      <c r="AI47" s="343">
        <f>AH47*AF47</f>
        <v>0</v>
      </c>
      <c r="AJ47" s="319"/>
    </row>
    <row r="48" spans="1:36" s="126" customFormat="1" ht="15.75" thickBot="1" x14ac:dyDescent="0.3">
      <c r="A48" s="219" t="s">
        <v>162</v>
      </c>
      <c r="B48" s="221"/>
      <c r="C48" s="221"/>
      <c r="D48" s="222">
        <v>0</v>
      </c>
      <c r="E48" s="207">
        <f>D48*B48</f>
        <v>0</v>
      </c>
      <c r="F48" s="196"/>
      <c r="G48" s="357" t="s">
        <v>162</v>
      </c>
      <c r="H48" s="359"/>
      <c r="I48" s="359"/>
      <c r="J48" s="360">
        <v>0</v>
      </c>
      <c r="K48" s="347">
        <f>J48*H48</f>
        <v>0</v>
      </c>
      <c r="L48" s="336"/>
      <c r="M48" s="357" t="s">
        <v>162</v>
      </c>
      <c r="N48" s="359"/>
      <c r="O48" s="359"/>
      <c r="P48" s="360">
        <v>0</v>
      </c>
      <c r="Q48" s="347">
        <f>P48*N48</f>
        <v>0</v>
      </c>
      <c r="R48" s="336"/>
      <c r="S48" s="357" t="s">
        <v>162</v>
      </c>
      <c r="T48" s="359"/>
      <c r="U48" s="359"/>
      <c r="V48" s="360">
        <v>0</v>
      </c>
      <c r="W48" s="347">
        <f>V48*T48</f>
        <v>0</v>
      </c>
      <c r="X48" s="319"/>
      <c r="Y48" s="357" t="s">
        <v>162</v>
      </c>
      <c r="Z48" s="359"/>
      <c r="AA48" s="359"/>
      <c r="AB48" s="360">
        <v>0</v>
      </c>
      <c r="AC48" s="347">
        <f>AB48*Z48</f>
        <v>0</v>
      </c>
      <c r="AD48" s="319"/>
      <c r="AE48" s="357" t="s">
        <v>162</v>
      </c>
      <c r="AF48" s="359"/>
      <c r="AG48" s="359"/>
      <c r="AH48" s="360">
        <v>0</v>
      </c>
      <c r="AI48" s="347">
        <f>AH48*AF48</f>
        <v>0</v>
      </c>
      <c r="AJ48" s="319"/>
    </row>
    <row r="49" spans="1:36" s="126" customFormat="1" ht="15.75" thickTop="1" x14ac:dyDescent="0.25">
      <c r="A49" s="212" t="s">
        <v>104</v>
      </c>
      <c r="B49" s="120"/>
      <c r="C49" s="120"/>
      <c r="D49" s="120"/>
      <c r="E49" s="38">
        <f>SUM(E40:E48)</f>
        <v>0</v>
      </c>
      <c r="F49" s="196"/>
      <c r="G49" s="352" t="s">
        <v>104</v>
      </c>
      <c r="H49" s="330"/>
      <c r="I49" s="330"/>
      <c r="J49" s="330"/>
      <c r="K49" s="325">
        <f>SUM(K40:K48)</f>
        <v>0</v>
      </c>
      <c r="L49" s="336"/>
      <c r="M49" s="352" t="s">
        <v>104</v>
      </c>
      <c r="N49" s="330"/>
      <c r="O49" s="330"/>
      <c r="P49" s="330"/>
      <c r="Q49" s="325">
        <f>SUM(Q40:Q48)</f>
        <v>0</v>
      </c>
      <c r="R49" s="336"/>
      <c r="S49" s="352" t="s">
        <v>104</v>
      </c>
      <c r="T49" s="330"/>
      <c r="U49" s="330"/>
      <c r="V49" s="330"/>
      <c r="W49" s="325">
        <f>SUM(W40:W48)</f>
        <v>0</v>
      </c>
      <c r="X49" s="319"/>
      <c r="Y49" s="352" t="s">
        <v>104</v>
      </c>
      <c r="Z49" s="330"/>
      <c r="AA49" s="330"/>
      <c r="AB49" s="330"/>
      <c r="AC49" s="325">
        <f>SUM(AC40:AC48)</f>
        <v>0</v>
      </c>
      <c r="AD49" s="319"/>
      <c r="AE49" s="352" t="s">
        <v>104</v>
      </c>
      <c r="AF49" s="330"/>
      <c r="AG49" s="330"/>
      <c r="AH49" s="330"/>
      <c r="AI49" s="325">
        <f>SUM(AI40:AI48)</f>
        <v>0</v>
      </c>
      <c r="AJ49" s="319"/>
    </row>
    <row r="50" spans="1:36" s="126" customFormat="1" x14ac:dyDescent="0.25">
      <c r="A50" s="216"/>
      <c r="B50" s="201"/>
      <c r="C50" s="201"/>
      <c r="D50" s="120"/>
      <c r="E50" s="203"/>
      <c r="F50" s="196"/>
      <c r="G50" s="354"/>
      <c r="H50" s="341"/>
      <c r="I50" s="341"/>
      <c r="J50" s="330"/>
      <c r="K50" s="343"/>
      <c r="L50" s="336"/>
      <c r="M50" s="354"/>
      <c r="N50" s="341"/>
      <c r="O50" s="341"/>
      <c r="P50" s="330"/>
      <c r="Q50" s="343"/>
      <c r="R50" s="336"/>
      <c r="S50" s="354"/>
      <c r="T50" s="341"/>
      <c r="U50" s="341"/>
      <c r="V50" s="330"/>
      <c r="W50" s="343"/>
      <c r="X50" s="319"/>
      <c r="Y50" s="354"/>
      <c r="Z50" s="341"/>
      <c r="AA50" s="341"/>
      <c r="AB50" s="330"/>
      <c r="AC50" s="343"/>
      <c r="AD50" s="319"/>
      <c r="AE50" s="354"/>
      <c r="AF50" s="341"/>
      <c r="AG50" s="341"/>
      <c r="AH50" s="330"/>
      <c r="AI50" s="343"/>
      <c r="AJ50" s="319"/>
    </row>
    <row r="51" spans="1:36" s="126" customFormat="1" x14ac:dyDescent="0.25">
      <c r="A51" s="212" t="s">
        <v>549</v>
      </c>
      <c r="B51" s="198" t="s">
        <v>576</v>
      </c>
      <c r="C51" s="198" t="s">
        <v>137</v>
      </c>
      <c r="D51" s="270" t="s">
        <v>141</v>
      </c>
      <c r="E51" s="271" t="s">
        <v>142</v>
      </c>
      <c r="F51" s="196"/>
      <c r="G51" s="352" t="s">
        <v>549</v>
      </c>
      <c r="H51" s="338" t="s">
        <v>576</v>
      </c>
      <c r="I51" s="338" t="s">
        <v>137</v>
      </c>
      <c r="J51" s="390" t="s">
        <v>141</v>
      </c>
      <c r="K51" s="391" t="s">
        <v>142</v>
      </c>
      <c r="L51" s="336"/>
      <c r="M51" s="352" t="s">
        <v>549</v>
      </c>
      <c r="N51" s="338" t="s">
        <v>576</v>
      </c>
      <c r="O51" s="338" t="s">
        <v>137</v>
      </c>
      <c r="P51" s="390" t="s">
        <v>141</v>
      </c>
      <c r="Q51" s="391" t="s">
        <v>142</v>
      </c>
      <c r="R51" s="336"/>
      <c r="S51" s="352" t="s">
        <v>549</v>
      </c>
      <c r="T51" s="338" t="s">
        <v>576</v>
      </c>
      <c r="U51" s="338" t="s">
        <v>137</v>
      </c>
      <c r="V51" s="390" t="s">
        <v>141</v>
      </c>
      <c r="W51" s="391" t="s">
        <v>142</v>
      </c>
      <c r="X51" s="319"/>
      <c r="Y51" s="352" t="s">
        <v>549</v>
      </c>
      <c r="Z51" s="338" t="s">
        <v>576</v>
      </c>
      <c r="AA51" s="338" t="s">
        <v>137</v>
      </c>
      <c r="AB51" s="390" t="s">
        <v>141</v>
      </c>
      <c r="AC51" s="391" t="s">
        <v>142</v>
      </c>
      <c r="AD51" s="319"/>
      <c r="AE51" s="352" t="s">
        <v>549</v>
      </c>
      <c r="AF51" s="338" t="s">
        <v>576</v>
      </c>
      <c r="AG51" s="338" t="s">
        <v>137</v>
      </c>
      <c r="AH51" s="390" t="s">
        <v>141</v>
      </c>
      <c r="AI51" s="391" t="s">
        <v>142</v>
      </c>
      <c r="AJ51" s="319"/>
    </row>
    <row r="52" spans="1:36" s="126" customFormat="1" x14ac:dyDescent="0.25">
      <c r="A52" s="212"/>
      <c r="B52" s="198"/>
      <c r="C52" s="198"/>
      <c r="D52" s="270"/>
      <c r="E52" s="271"/>
      <c r="F52" s="196"/>
      <c r="G52" s="352"/>
      <c r="H52" s="338"/>
      <c r="I52" s="338"/>
      <c r="J52" s="390"/>
      <c r="K52" s="391"/>
      <c r="L52" s="336"/>
      <c r="M52" s="352"/>
      <c r="N52" s="338"/>
      <c r="O52" s="338"/>
      <c r="P52" s="390"/>
      <c r="Q52" s="391"/>
      <c r="R52" s="336"/>
      <c r="S52" s="352"/>
      <c r="T52" s="338"/>
      <c r="U52" s="338"/>
      <c r="V52" s="390"/>
      <c r="W52" s="391"/>
      <c r="X52" s="319"/>
      <c r="Y52" s="352"/>
      <c r="Z52" s="338"/>
      <c r="AA52" s="338"/>
      <c r="AB52" s="390"/>
      <c r="AC52" s="391"/>
      <c r="AD52" s="319"/>
      <c r="AE52" s="352"/>
      <c r="AF52" s="338"/>
      <c r="AG52" s="338"/>
      <c r="AH52" s="390"/>
      <c r="AI52" s="391"/>
      <c r="AJ52" s="319"/>
    </row>
    <row r="53" spans="1:36" s="126" customFormat="1" x14ac:dyDescent="0.25">
      <c r="A53" s="212"/>
      <c r="B53" s="198"/>
      <c r="C53" s="198"/>
      <c r="D53" s="270"/>
      <c r="E53" s="271"/>
      <c r="F53" s="196"/>
      <c r="G53" s="352"/>
      <c r="H53" s="338"/>
      <c r="I53" s="338"/>
      <c r="J53" s="390"/>
      <c r="K53" s="391"/>
      <c r="L53" s="336"/>
      <c r="M53" s="352"/>
      <c r="N53" s="338"/>
      <c r="O53" s="338"/>
      <c r="P53" s="390"/>
      <c r="Q53" s="391"/>
      <c r="R53" s="336"/>
      <c r="S53" s="352"/>
      <c r="T53" s="338"/>
      <c r="U53" s="338"/>
      <c r="V53" s="390"/>
      <c r="W53" s="391"/>
      <c r="X53" s="319"/>
      <c r="Y53" s="352"/>
      <c r="Z53" s="338"/>
      <c r="AA53" s="338"/>
      <c r="AB53" s="390"/>
      <c r="AC53" s="391"/>
      <c r="AD53" s="319"/>
      <c r="AE53" s="352"/>
      <c r="AF53" s="338"/>
      <c r="AG53" s="338"/>
      <c r="AH53" s="390"/>
      <c r="AI53" s="391"/>
      <c r="AJ53" s="319"/>
    </row>
    <row r="54" spans="1:36" s="126" customFormat="1" x14ac:dyDescent="0.25">
      <c r="A54" s="216" t="s">
        <v>566</v>
      </c>
      <c r="B54" s="201"/>
      <c r="C54" s="201" t="s">
        <v>550</v>
      </c>
      <c r="D54" s="218">
        <v>0</v>
      </c>
      <c r="E54" s="203">
        <f t="shared" ref="E54:E55" si="29">D54*B54</f>
        <v>0</v>
      </c>
      <c r="F54" s="196"/>
      <c r="G54" s="354" t="s">
        <v>566</v>
      </c>
      <c r="H54" s="341"/>
      <c r="I54" s="341" t="s">
        <v>550</v>
      </c>
      <c r="J54" s="356">
        <v>0</v>
      </c>
      <c r="K54" s="343">
        <f t="shared" ref="K54:K55" si="30">J54*H54</f>
        <v>0</v>
      </c>
      <c r="L54" s="336"/>
      <c r="M54" s="354" t="s">
        <v>566</v>
      </c>
      <c r="N54" s="341"/>
      <c r="O54" s="341" t="s">
        <v>550</v>
      </c>
      <c r="P54" s="356">
        <v>0</v>
      </c>
      <c r="Q54" s="343">
        <f t="shared" ref="Q54:Q55" si="31">P54*N54</f>
        <v>0</v>
      </c>
      <c r="R54" s="336"/>
      <c r="S54" s="354" t="s">
        <v>566</v>
      </c>
      <c r="T54" s="341"/>
      <c r="U54" s="341" t="s">
        <v>550</v>
      </c>
      <c r="V54" s="356">
        <v>0</v>
      </c>
      <c r="W54" s="343">
        <f t="shared" ref="W54:W55" si="32">V54*T54</f>
        <v>0</v>
      </c>
      <c r="X54" s="319"/>
      <c r="Y54" s="354" t="s">
        <v>566</v>
      </c>
      <c r="Z54" s="341"/>
      <c r="AA54" s="341" t="s">
        <v>550</v>
      </c>
      <c r="AB54" s="356">
        <v>0</v>
      </c>
      <c r="AC54" s="343">
        <f t="shared" ref="AC54:AC55" si="33">AB54*Z54</f>
        <v>0</v>
      </c>
      <c r="AD54" s="319"/>
      <c r="AE54" s="354" t="s">
        <v>566</v>
      </c>
      <c r="AF54" s="341"/>
      <c r="AG54" s="341" t="s">
        <v>550</v>
      </c>
      <c r="AH54" s="356">
        <v>0</v>
      </c>
      <c r="AI54" s="343">
        <f t="shared" ref="AI54:AI55" si="34">AH54*AF54</f>
        <v>0</v>
      </c>
      <c r="AJ54" s="319"/>
    </row>
    <row r="55" spans="1:36" s="126" customFormat="1" x14ac:dyDescent="0.25">
      <c r="A55" s="216" t="s">
        <v>568</v>
      </c>
      <c r="B55" s="201"/>
      <c r="C55" s="201" t="s">
        <v>550</v>
      </c>
      <c r="D55" s="218">
        <v>0</v>
      </c>
      <c r="E55" s="203">
        <f t="shared" si="29"/>
        <v>0</v>
      </c>
      <c r="F55" s="196"/>
      <c r="G55" s="354" t="s">
        <v>568</v>
      </c>
      <c r="H55" s="341"/>
      <c r="I55" s="341" t="s">
        <v>550</v>
      </c>
      <c r="J55" s="356">
        <v>0</v>
      </c>
      <c r="K55" s="343">
        <f t="shared" si="30"/>
        <v>0</v>
      </c>
      <c r="L55" s="336"/>
      <c r="M55" s="354" t="s">
        <v>568</v>
      </c>
      <c r="N55" s="341"/>
      <c r="O55" s="341" t="s">
        <v>550</v>
      </c>
      <c r="P55" s="356">
        <v>0</v>
      </c>
      <c r="Q55" s="343">
        <f t="shared" si="31"/>
        <v>0</v>
      </c>
      <c r="R55" s="336"/>
      <c r="S55" s="354" t="s">
        <v>568</v>
      </c>
      <c r="T55" s="341"/>
      <c r="U55" s="341" t="s">
        <v>550</v>
      </c>
      <c r="V55" s="356">
        <v>0</v>
      </c>
      <c r="W55" s="343">
        <f t="shared" si="32"/>
        <v>0</v>
      </c>
      <c r="X55" s="319"/>
      <c r="Y55" s="354" t="s">
        <v>568</v>
      </c>
      <c r="Z55" s="341"/>
      <c r="AA55" s="341" t="s">
        <v>550</v>
      </c>
      <c r="AB55" s="356">
        <v>0</v>
      </c>
      <c r="AC55" s="343">
        <f t="shared" si="33"/>
        <v>0</v>
      </c>
      <c r="AD55" s="319"/>
      <c r="AE55" s="354" t="s">
        <v>568</v>
      </c>
      <c r="AF55" s="341"/>
      <c r="AG55" s="341" t="s">
        <v>550</v>
      </c>
      <c r="AH55" s="356">
        <v>0</v>
      </c>
      <c r="AI55" s="343">
        <f t="shared" si="34"/>
        <v>0</v>
      </c>
      <c r="AJ55" s="319"/>
    </row>
    <row r="56" spans="1:36" s="126" customFormat="1" ht="15.75" thickBot="1" x14ac:dyDescent="0.3">
      <c r="A56" s="219" t="s">
        <v>579</v>
      </c>
      <c r="B56" s="345"/>
      <c r="C56" s="205" t="s">
        <v>550</v>
      </c>
      <c r="D56" s="222">
        <v>0</v>
      </c>
      <c r="E56" s="207">
        <f>D56*B56</f>
        <v>0</v>
      </c>
      <c r="F56" s="196"/>
      <c r="G56" s="357" t="s">
        <v>579</v>
      </c>
      <c r="H56" s="345"/>
      <c r="I56" s="345" t="s">
        <v>550</v>
      </c>
      <c r="J56" s="360">
        <v>0</v>
      </c>
      <c r="K56" s="347">
        <f>J56*H56</f>
        <v>0</v>
      </c>
      <c r="L56" s="336"/>
      <c r="M56" s="357" t="s">
        <v>579</v>
      </c>
      <c r="N56" s="345"/>
      <c r="O56" s="345" t="s">
        <v>550</v>
      </c>
      <c r="P56" s="360">
        <v>0</v>
      </c>
      <c r="Q56" s="347">
        <f>P56*N56</f>
        <v>0</v>
      </c>
      <c r="R56" s="336"/>
      <c r="S56" s="357" t="s">
        <v>579</v>
      </c>
      <c r="T56" s="345"/>
      <c r="U56" s="345" t="s">
        <v>550</v>
      </c>
      <c r="V56" s="360">
        <v>0</v>
      </c>
      <c r="W56" s="347">
        <f>V56*T56</f>
        <v>0</v>
      </c>
      <c r="X56" s="319"/>
      <c r="Y56" s="357" t="s">
        <v>579</v>
      </c>
      <c r="Z56" s="345"/>
      <c r="AA56" s="345" t="s">
        <v>550</v>
      </c>
      <c r="AB56" s="360">
        <v>0</v>
      </c>
      <c r="AC56" s="347">
        <f>AB56*Z56</f>
        <v>0</v>
      </c>
      <c r="AD56" s="319"/>
      <c r="AE56" s="357" t="s">
        <v>579</v>
      </c>
      <c r="AF56" s="345"/>
      <c r="AG56" s="345" t="s">
        <v>550</v>
      </c>
      <c r="AH56" s="360">
        <v>0</v>
      </c>
      <c r="AI56" s="347">
        <f>AH56*AF56</f>
        <v>0</v>
      </c>
      <c r="AJ56" s="319"/>
    </row>
    <row r="57" spans="1:36" s="126" customFormat="1" ht="15.75" thickTop="1" x14ac:dyDescent="0.25">
      <c r="A57" s="212" t="s">
        <v>104</v>
      </c>
      <c r="B57" s="120"/>
      <c r="C57" s="120"/>
      <c r="D57" s="120"/>
      <c r="E57" s="38">
        <f>SUM(E54:E56)</f>
        <v>0</v>
      </c>
      <c r="F57" s="196"/>
      <c r="G57" s="352" t="s">
        <v>104</v>
      </c>
      <c r="H57" s="330"/>
      <c r="I57" s="330"/>
      <c r="J57" s="330"/>
      <c r="K57" s="325">
        <f>SUM(K54:K56)</f>
        <v>0</v>
      </c>
      <c r="L57" s="336"/>
      <c r="M57" s="352" t="s">
        <v>104</v>
      </c>
      <c r="N57" s="330"/>
      <c r="O57" s="330"/>
      <c r="P57" s="330"/>
      <c r="Q57" s="325">
        <f>SUM(Q54:Q56)</f>
        <v>0</v>
      </c>
      <c r="R57" s="336"/>
      <c r="S57" s="352" t="s">
        <v>104</v>
      </c>
      <c r="T57" s="330"/>
      <c r="U57" s="330"/>
      <c r="V57" s="330"/>
      <c r="W57" s="325">
        <f>SUM(W54:W56)</f>
        <v>0</v>
      </c>
      <c r="X57" s="319"/>
      <c r="Y57" s="352" t="s">
        <v>104</v>
      </c>
      <c r="Z57" s="330"/>
      <c r="AA57" s="330"/>
      <c r="AB57" s="330"/>
      <c r="AC57" s="325">
        <f>SUM(AC54:AC56)</f>
        <v>0</v>
      </c>
      <c r="AD57" s="319"/>
      <c r="AE57" s="352" t="s">
        <v>104</v>
      </c>
      <c r="AF57" s="330"/>
      <c r="AG57" s="330"/>
      <c r="AH57" s="330"/>
      <c r="AI57" s="325">
        <f>SUM(AI54:AI56)</f>
        <v>0</v>
      </c>
      <c r="AJ57" s="319"/>
    </row>
    <row r="58" spans="1:36" s="126" customFormat="1" ht="15.75" thickBot="1" x14ac:dyDescent="0.3">
      <c r="A58" s="223"/>
      <c r="B58" s="224"/>
      <c r="C58" s="224"/>
      <c r="D58" s="224"/>
      <c r="E58" s="225"/>
      <c r="F58" s="196"/>
      <c r="G58" s="361"/>
      <c r="H58" s="362"/>
      <c r="I58" s="362"/>
      <c r="J58" s="362"/>
      <c r="K58" s="363"/>
      <c r="L58" s="336"/>
      <c r="M58" s="361"/>
      <c r="N58" s="362"/>
      <c r="O58" s="362"/>
      <c r="P58" s="362"/>
      <c r="Q58" s="363"/>
      <c r="R58" s="336"/>
      <c r="S58" s="361"/>
      <c r="T58" s="362"/>
      <c r="U58" s="362"/>
      <c r="V58" s="362"/>
      <c r="W58" s="363"/>
      <c r="X58" s="319"/>
      <c r="Y58" s="361"/>
      <c r="Z58" s="362"/>
      <c r="AA58" s="362"/>
      <c r="AB58" s="362"/>
      <c r="AC58" s="363"/>
      <c r="AD58" s="319"/>
      <c r="AE58" s="361"/>
      <c r="AF58" s="362"/>
      <c r="AG58" s="362"/>
      <c r="AH58" s="362"/>
      <c r="AI58" s="363"/>
      <c r="AJ58" s="319"/>
    </row>
    <row r="59" spans="1:36" ht="15.75" thickBot="1" x14ac:dyDescent="0.3">
      <c r="A59" s="39" t="s">
        <v>142</v>
      </c>
      <c r="B59" s="248"/>
      <c r="C59" s="248"/>
      <c r="D59" s="248"/>
      <c r="E59" s="41">
        <f>E57+E49+E37+E27</f>
        <v>0</v>
      </c>
      <c r="F59" s="196"/>
      <c r="G59" s="326" t="s">
        <v>142</v>
      </c>
      <c r="H59" s="386"/>
      <c r="I59" s="386"/>
      <c r="J59" s="386"/>
      <c r="K59" s="327">
        <f>K57+K49+K37+K27</f>
        <v>0</v>
      </c>
      <c r="L59" s="336"/>
      <c r="M59" s="326" t="s">
        <v>142</v>
      </c>
      <c r="N59" s="386"/>
      <c r="O59" s="386"/>
      <c r="P59" s="386"/>
      <c r="Q59" s="327">
        <f>Q57+Q49+Q37+Q27</f>
        <v>0</v>
      </c>
      <c r="R59" s="336"/>
      <c r="S59" s="326" t="s">
        <v>142</v>
      </c>
      <c r="T59" s="386"/>
      <c r="U59" s="386"/>
      <c r="V59" s="386"/>
      <c r="W59" s="327">
        <f>W57+W49+W37+W27</f>
        <v>0</v>
      </c>
      <c r="Y59" s="326" t="s">
        <v>142</v>
      </c>
      <c r="Z59" s="386"/>
      <c r="AA59" s="386"/>
      <c r="AB59" s="386"/>
      <c r="AC59" s="327">
        <f>AC57+AC49+AC37+AC27</f>
        <v>0</v>
      </c>
      <c r="AE59" s="326" t="s">
        <v>142</v>
      </c>
      <c r="AF59" s="386"/>
      <c r="AG59" s="386"/>
      <c r="AH59" s="386"/>
      <c r="AI59" s="327">
        <f>AI57+AI49+AI37+AI27</f>
        <v>0</v>
      </c>
    </row>
    <row r="60" spans="1:36" s="126" customFormat="1" x14ac:dyDescent="0.25">
      <c r="A60" s="231"/>
      <c r="B60" s="120"/>
      <c r="C60" s="120"/>
      <c r="D60" s="120"/>
      <c r="E60" s="269"/>
      <c r="F60" s="196"/>
      <c r="G60" s="369"/>
      <c r="H60" s="330"/>
      <c r="I60" s="330"/>
      <c r="J60" s="330"/>
      <c r="K60" s="269"/>
      <c r="L60" s="336"/>
      <c r="M60" s="369"/>
      <c r="N60" s="330"/>
      <c r="O60" s="330"/>
      <c r="P60" s="330"/>
      <c r="Q60" s="269"/>
      <c r="R60" s="336"/>
      <c r="S60" s="369"/>
      <c r="T60" s="330"/>
      <c r="U60" s="330"/>
      <c r="V60" s="330"/>
      <c r="W60" s="269"/>
      <c r="X60" s="319"/>
      <c r="Y60" s="369"/>
      <c r="Z60" s="330"/>
      <c r="AA60" s="330"/>
      <c r="AB60" s="330"/>
      <c r="AC60" s="269"/>
      <c r="AD60" s="319"/>
      <c r="AE60" s="369"/>
      <c r="AF60" s="330"/>
      <c r="AG60" s="330"/>
      <c r="AH60" s="330"/>
      <c r="AI60" s="269"/>
      <c r="AJ60" s="319"/>
    </row>
    <row r="61" spans="1:36" s="126" customFormat="1" ht="15.75" thickBot="1" x14ac:dyDescent="0.3">
      <c r="A61" s="8" t="s">
        <v>595</v>
      </c>
      <c r="B61" s="196"/>
      <c r="C61" s="196"/>
      <c r="D61" s="196"/>
      <c r="E61" s="196"/>
      <c r="F61" s="196"/>
      <c r="G61" s="320" t="s">
        <v>595</v>
      </c>
      <c r="H61" s="336"/>
      <c r="I61" s="336"/>
      <c r="J61" s="336"/>
      <c r="K61" s="336"/>
      <c r="L61" s="336"/>
      <c r="M61" s="320" t="s">
        <v>595</v>
      </c>
      <c r="N61" s="336"/>
      <c r="O61" s="336"/>
      <c r="P61" s="336"/>
      <c r="Q61" s="336"/>
      <c r="R61" s="336"/>
      <c r="S61" s="320" t="s">
        <v>595</v>
      </c>
      <c r="T61" s="336"/>
      <c r="U61" s="336"/>
      <c r="V61" s="336"/>
      <c r="W61" s="336"/>
      <c r="X61" s="319"/>
      <c r="Y61" s="320" t="s">
        <v>595</v>
      </c>
      <c r="Z61" s="336"/>
      <c r="AA61" s="336"/>
      <c r="AB61" s="336"/>
      <c r="AC61" s="336"/>
      <c r="AD61" s="319"/>
      <c r="AE61" s="320" t="s">
        <v>595</v>
      </c>
      <c r="AF61" s="336"/>
      <c r="AG61" s="336"/>
      <c r="AH61" s="336"/>
      <c r="AI61" s="336"/>
      <c r="AJ61" s="319"/>
    </row>
    <row r="62" spans="1:36" s="126" customFormat="1" ht="30" x14ac:dyDescent="0.25">
      <c r="A62" s="232" t="s">
        <v>560</v>
      </c>
      <c r="B62" s="227" t="s">
        <v>576</v>
      </c>
      <c r="C62" s="227" t="s">
        <v>137</v>
      </c>
      <c r="D62" s="227" t="s">
        <v>141</v>
      </c>
      <c r="E62" s="228" t="s">
        <v>142</v>
      </c>
      <c r="F62" s="196"/>
      <c r="G62" s="370" t="s">
        <v>560</v>
      </c>
      <c r="H62" s="365" t="s">
        <v>576</v>
      </c>
      <c r="I62" s="365" t="s">
        <v>137</v>
      </c>
      <c r="J62" s="365" t="s">
        <v>141</v>
      </c>
      <c r="K62" s="366" t="s">
        <v>142</v>
      </c>
      <c r="L62" s="336"/>
      <c r="M62" s="370" t="s">
        <v>560</v>
      </c>
      <c r="N62" s="365" t="s">
        <v>576</v>
      </c>
      <c r="O62" s="365" t="s">
        <v>137</v>
      </c>
      <c r="P62" s="365" t="s">
        <v>141</v>
      </c>
      <c r="Q62" s="366" t="s">
        <v>142</v>
      </c>
      <c r="R62" s="336"/>
      <c r="S62" s="370" t="s">
        <v>560</v>
      </c>
      <c r="T62" s="365" t="s">
        <v>576</v>
      </c>
      <c r="U62" s="365" t="s">
        <v>137</v>
      </c>
      <c r="V62" s="365" t="s">
        <v>141</v>
      </c>
      <c r="W62" s="366" t="s">
        <v>142</v>
      </c>
      <c r="X62" s="319"/>
      <c r="Y62" s="370" t="s">
        <v>560</v>
      </c>
      <c r="Z62" s="365" t="s">
        <v>576</v>
      </c>
      <c r="AA62" s="365" t="s">
        <v>137</v>
      </c>
      <c r="AB62" s="365" t="s">
        <v>141</v>
      </c>
      <c r="AC62" s="366" t="s">
        <v>142</v>
      </c>
      <c r="AD62" s="319"/>
      <c r="AE62" s="370" t="s">
        <v>560</v>
      </c>
      <c r="AF62" s="365" t="s">
        <v>576</v>
      </c>
      <c r="AG62" s="365" t="s">
        <v>137</v>
      </c>
      <c r="AH62" s="365" t="s">
        <v>141</v>
      </c>
      <c r="AI62" s="366" t="s">
        <v>142</v>
      </c>
      <c r="AJ62" s="319"/>
    </row>
    <row r="63" spans="1:36" s="319" customFormat="1" ht="32.25" x14ac:dyDescent="0.25">
      <c r="A63" s="371" t="s">
        <v>793</v>
      </c>
      <c r="B63" s="372"/>
      <c r="C63" s="372" t="s">
        <v>563</v>
      </c>
      <c r="D63" s="373">
        <v>75</v>
      </c>
      <c r="E63" s="374">
        <f>B63*D63</f>
        <v>0</v>
      </c>
      <c r="F63" s="336"/>
      <c r="G63" s="371" t="s">
        <v>793</v>
      </c>
      <c r="H63" s="372"/>
      <c r="I63" s="372" t="s">
        <v>563</v>
      </c>
      <c r="J63" s="373">
        <v>75</v>
      </c>
      <c r="K63" s="374">
        <f>H63*J63</f>
        <v>0</v>
      </c>
      <c r="L63" s="336"/>
      <c r="M63" s="371" t="s">
        <v>793</v>
      </c>
      <c r="N63" s="372"/>
      <c r="O63" s="372" t="s">
        <v>563</v>
      </c>
      <c r="P63" s="373">
        <v>75</v>
      </c>
      <c r="Q63" s="374">
        <f>N63*P63</f>
        <v>0</v>
      </c>
      <c r="R63" s="336"/>
      <c r="S63" s="371" t="s">
        <v>793</v>
      </c>
      <c r="T63" s="372"/>
      <c r="U63" s="372" t="s">
        <v>563</v>
      </c>
      <c r="V63" s="373">
        <v>75</v>
      </c>
      <c r="W63" s="374">
        <f>T63*V63</f>
        <v>0</v>
      </c>
      <c r="Y63" s="371" t="s">
        <v>793</v>
      </c>
      <c r="Z63" s="372"/>
      <c r="AA63" s="372" t="s">
        <v>563</v>
      </c>
      <c r="AB63" s="373">
        <v>75</v>
      </c>
      <c r="AC63" s="374">
        <f>Z63*AB63</f>
        <v>0</v>
      </c>
      <c r="AE63" s="371" t="s">
        <v>793</v>
      </c>
      <c r="AF63" s="372"/>
      <c r="AG63" s="372" t="s">
        <v>563</v>
      </c>
      <c r="AH63" s="373">
        <v>75</v>
      </c>
      <c r="AI63" s="374">
        <f>AF63*AH63</f>
        <v>0</v>
      </c>
    </row>
    <row r="64" spans="1:36" s="319" customFormat="1" ht="32.25" x14ac:dyDescent="0.25">
      <c r="A64" s="371" t="s">
        <v>629</v>
      </c>
      <c r="B64" s="372"/>
      <c r="C64" s="372" t="s">
        <v>563</v>
      </c>
      <c r="D64" s="373">
        <v>75</v>
      </c>
      <c r="E64" s="374">
        <f>B64*D64</f>
        <v>0</v>
      </c>
      <c r="F64" s="336"/>
      <c r="G64" s="371" t="s">
        <v>629</v>
      </c>
      <c r="H64" s="372"/>
      <c r="I64" s="372" t="s">
        <v>563</v>
      </c>
      <c r="J64" s="373">
        <v>75</v>
      </c>
      <c r="K64" s="374">
        <f>H64*J64</f>
        <v>0</v>
      </c>
      <c r="L64" s="336"/>
      <c r="M64" s="371" t="s">
        <v>629</v>
      </c>
      <c r="N64" s="372"/>
      <c r="O64" s="372" t="s">
        <v>563</v>
      </c>
      <c r="P64" s="373">
        <v>75</v>
      </c>
      <c r="Q64" s="374">
        <f>N64*P64</f>
        <v>0</v>
      </c>
      <c r="R64" s="336"/>
      <c r="S64" s="371" t="s">
        <v>629</v>
      </c>
      <c r="T64" s="372"/>
      <c r="U64" s="372" t="s">
        <v>563</v>
      </c>
      <c r="V64" s="373">
        <v>75</v>
      </c>
      <c r="W64" s="374">
        <f>T64*V64</f>
        <v>0</v>
      </c>
      <c r="Y64" s="371" t="s">
        <v>629</v>
      </c>
      <c r="Z64" s="372"/>
      <c r="AA64" s="372" t="s">
        <v>563</v>
      </c>
      <c r="AB64" s="373">
        <v>75</v>
      </c>
      <c r="AC64" s="374">
        <f>Z64*AB64</f>
        <v>0</v>
      </c>
      <c r="AE64" s="371" t="s">
        <v>629</v>
      </c>
      <c r="AF64" s="372"/>
      <c r="AG64" s="372" t="s">
        <v>563</v>
      </c>
      <c r="AH64" s="373">
        <v>75</v>
      </c>
      <c r="AI64" s="374">
        <f>AF64*AH64</f>
        <v>0</v>
      </c>
    </row>
    <row r="65" spans="1:36" s="126" customFormat="1" ht="30" x14ac:dyDescent="0.25">
      <c r="A65" s="233" t="s">
        <v>144</v>
      </c>
      <c r="B65" s="234"/>
      <c r="C65" s="234" t="s">
        <v>563</v>
      </c>
      <c r="D65" s="235">
        <v>150</v>
      </c>
      <c r="E65" s="236">
        <f t="shared" ref="E65:E73" si="35">B65*D65</f>
        <v>0</v>
      </c>
      <c r="F65" s="196"/>
      <c r="G65" s="371" t="s">
        <v>144</v>
      </c>
      <c r="H65" s="372"/>
      <c r="I65" s="372" t="s">
        <v>563</v>
      </c>
      <c r="J65" s="373">
        <v>150</v>
      </c>
      <c r="K65" s="374">
        <f t="shared" ref="K65:K73" si="36">H65*J65</f>
        <v>0</v>
      </c>
      <c r="L65" s="336"/>
      <c r="M65" s="371" t="s">
        <v>144</v>
      </c>
      <c r="N65" s="372"/>
      <c r="O65" s="372" t="s">
        <v>563</v>
      </c>
      <c r="P65" s="373">
        <v>150</v>
      </c>
      <c r="Q65" s="374">
        <f t="shared" ref="Q65:Q73" si="37">N65*P65</f>
        <v>0</v>
      </c>
      <c r="R65" s="336"/>
      <c r="S65" s="371" t="s">
        <v>144</v>
      </c>
      <c r="T65" s="372"/>
      <c r="U65" s="372" t="s">
        <v>563</v>
      </c>
      <c r="V65" s="373">
        <v>150</v>
      </c>
      <c r="W65" s="374">
        <f t="shared" ref="W65:W73" si="38">T65*V65</f>
        <v>0</v>
      </c>
      <c r="X65" s="319"/>
      <c r="Y65" s="371" t="s">
        <v>144</v>
      </c>
      <c r="Z65" s="372"/>
      <c r="AA65" s="372" t="s">
        <v>563</v>
      </c>
      <c r="AB65" s="373">
        <v>150</v>
      </c>
      <c r="AC65" s="374">
        <f t="shared" ref="AC65:AC73" si="39">Z65*AB65</f>
        <v>0</v>
      </c>
      <c r="AD65" s="319"/>
      <c r="AE65" s="371" t="s">
        <v>144</v>
      </c>
      <c r="AF65" s="372"/>
      <c r="AG65" s="372" t="s">
        <v>563</v>
      </c>
      <c r="AH65" s="373">
        <v>150</v>
      </c>
      <c r="AI65" s="374">
        <f t="shared" ref="AI65:AI73" si="40">AF65*AH65</f>
        <v>0</v>
      </c>
      <c r="AJ65" s="319"/>
    </row>
    <row r="66" spans="1:36" s="126" customFormat="1" ht="30" x14ac:dyDescent="0.25">
      <c r="A66" s="233" t="s">
        <v>146</v>
      </c>
      <c r="B66" s="234"/>
      <c r="C66" s="234" t="s">
        <v>563</v>
      </c>
      <c r="D66" s="235">
        <v>250</v>
      </c>
      <c r="E66" s="236">
        <f t="shared" si="35"/>
        <v>0</v>
      </c>
      <c r="F66" s="196"/>
      <c r="G66" s="371" t="s">
        <v>146</v>
      </c>
      <c r="H66" s="372"/>
      <c r="I66" s="372" t="s">
        <v>563</v>
      </c>
      <c r="J66" s="373">
        <v>250</v>
      </c>
      <c r="K66" s="374">
        <f t="shared" si="36"/>
        <v>0</v>
      </c>
      <c r="L66" s="336"/>
      <c r="M66" s="371" t="s">
        <v>146</v>
      </c>
      <c r="N66" s="372"/>
      <c r="O66" s="372" t="s">
        <v>563</v>
      </c>
      <c r="P66" s="373">
        <v>250</v>
      </c>
      <c r="Q66" s="374">
        <f t="shared" si="37"/>
        <v>0</v>
      </c>
      <c r="R66" s="336"/>
      <c r="S66" s="371" t="s">
        <v>146</v>
      </c>
      <c r="T66" s="372"/>
      <c r="U66" s="372" t="s">
        <v>563</v>
      </c>
      <c r="V66" s="373">
        <v>250</v>
      </c>
      <c r="W66" s="374">
        <f t="shared" si="38"/>
        <v>0</v>
      </c>
      <c r="X66" s="319"/>
      <c r="Y66" s="371" t="s">
        <v>146</v>
      </c>
      <c r="Z66" s="372"/>
      <c r="AA66" s="372" t="s">
        <v>563</v>
      </c>
      <c r="AB66" s="373">
        <v>250</v>
      </c>
      <c r="AC66" s="374">
        <f t="shared" si="39"/>
        <v>0</v>
      </c>
      <c r="AD66" s="319"/>
      <c r="AE66" s="371" t="s">
        <v>146</v>
      </c>
      <c r="AF66" s="372"/>
      <c r="AG66" s="372" t="s">
        <v>563</v>
      </c>
      <c r="AH66" s="373">
        <v>250</v>
      </c>
      <c r="AI66" s="374">
        <f t="shared" si="40"/>
        <v>0</v>
      </c>
      <c r="AJ66" s="319"/>
    </row>
    <row r="67" spans="1:36" s="126" customFormat="1" ht="30" x14ac:dyDescent="0.25">
      <c r="A67" s="233" t="s">
        <v>628</v>
      </c>
      <c r="B67" s="234"/>
      <c r="C67" s="234" t="s">
        <v>563</v>
      </c>
      <c r="D67" s="235">
        <v>170</v>
      </c>
      <c r="E67" s="236">
        <f t="shared" si="35"/>
        <v>0</v>
      </c>
      <c r="F67" s="196"/>
      <c r="G67" s="371" t="s">
        <v>628</v>
      </c>
      <c r="H67" s="372"/>
      <c r="I67" s="372" t="s">
        <v>563</v>
      </c>
      <c r="J67" s="373">
        <v>170</v>
      </c>
      <c r="K67" s="374">
        <f t="shared" si="36"/>
        <v>0</v>
      </c>
      <c r="L67" s="336"/>
      <c r="M67" s="371" t="s">
        <v>628</v>
      </c>
      <c r="N67" s="372"/>
      <c r="O67" s="372" t="s">
        <v>563</v>
      </c>
      <c r="P67" s="373">
        <v>170</v>
      </c>
      <c r="Q67" s="374">
        <f t="shared" si="37"/>
        <v>0</v>
      </c>
      <c r="R67" s="336"/>
      <c r="S67" s="371" t="s">
        <v>628</v>
      </c>
      <c r="T67" s="372"/>
      <c r="U67" s="372" t="s">
        <v>563</v>
      </c>
      <c r="V67" s="373">
        <v>170</v>
      </c>
      <c r="W67" s="374">
        <f t="shared" si="38"/>
        <v>0</v>
      </c>
      <c r="X67" s="319"/>
      <c r="Y67" s="371" t="s">
        <v>628</v>
      </c>
      <c r="Z67" s="372"/>
      <c r="AA67" s="372" t="s">
        <v>563</v>
      </c>
      <c r="AB67" s="373">
        <v>170</v>
      </c>
      <c r="AC67" s="374">
        <f t="shared" si="39"/>
        <v>0</v>
      </c>
      <c r="AD67" s="319"/>
      <c r="AE67" s="371" t="s">
        <v>628</v>
      </c>
      <c r="AF67" s="372"/>
      <c r="AG67" s="372" t="s">
        <v>563</v>
      </c>
      <c r="AH67" s="373">
        <v>170</v>
      </c>
      <c r="AI67" s="374">
        <f t="shared" si="40"/>
        <v>0</v>
      </c>
      <c r="AJ67" s="319"/>
    </row>
    <row r="68" spans="1:36" s="126" customFormat="1" ht="17.25" x14ac:dyDescent="0.25">
      <c r="A68" s="233" t="s">
        <v>573</v>
      </c>
      <c r="B68" s="234"/>
      <c r="C68" s="234" t="s">
        <v>563</v>
      </c>
      <c r="D68" s="235">
        <v>53</v>
      </c>
      <c r="E68" s="236">
        <f t="shared" si="35"/>
        <v>0</v>
      </c>
      <c r="F68" s="196"/>
      <c r="G68" s="371" t="s">
        <v>573</v>
      </c>
      <c r="H68" s="372"/>
      <c r="I68" s="372" t="s">
        <v>563</v>
      </c>
      <c r="J68" s="373">
        <v>53</v>
      </c>
      <c r="K68" s="374">
        <f t="shared" si="36"/>
        <v>0</v>
      </c>
      <c r="L68" s="336"/>
      <c r="M68" s="371" t="s">
        <v>573</v>
      </c>
      <c r="N68" s="372"/>
      <c r="O68" s="372" t="s">
        <v>563</v>
      </c>
      <c r="P68" s="373">
        <v>53</v>
      </c>
      <c r="Q68" s="374">
        <f t="shared" si="37"/>
        <v>0</v>
      </c>
      <c r="R68" s="336"/>
      <c r="S68" s="371" t="s">
        <v>573</v>
      </c>
      <c r="T68" s="372"/>
      <c r="U68" s="372" t="s">
        <v>563</v>
      </c>
      <c r="V68" s="373">
        <v>53</v>
      </c>
      <c r="W68" s="374">
        <f t="shared" si="38"/>
        <v>0</v>
      </c>
      <c r="X68" s="319"/>
      <c r="Y68" s="371" t="s">
        <v>573</v>
      </c>
      <c r="Z68" s="372"/>
      <c r="AA68" s="372" t="s">
        <v>563</v>
      </c>
      <c r="AB68" s="373">
        <v>53</v>
      </c>
      <c r="AC68" s="374">
        <f t="shared" si="39"/>
        <v>0</v>
      </c>
      <c r="AD68" s="319"/>
      <c r="AE68" s="371" t="s">
        <v>573</v>
      </c>
      <c r="AF68" s="372"/>
      <c r="AG68" s="372" t="s">
        <v>563</v>
      </c>
      <c r="AH68" s="373">
        <v>53</v>
      </c>
      <c r="AI68" s="374">
        <f t="shared" si="40"/>
        <v>0</v>
      </c>
      <c r="AJ68" s="319"/>
    </row>
    <row r="69" spans="1:36" s="126" customFormat="1" ht="30" x14ac:dyDescent="0.25">
      <c r="A69" s="233" t="s">
        <v>740</v>
      </c>
      <c r="B69" s="234"/>
      <c r="C69" s="234" t="s">
        <v>563</v>
      </c>
      <c r="D69" s="235">
        <v>238</v>
      </c>
      <c r="E69" s="236">
        <f t="shared" si="35"/>
        <v>0</v>
      </c>
      <c r="F69" s="196"/>
      <c r="G69" s="371" t="s">
        <v>740</v>
      </c>
      <c r="H69" s="372"/>
      <c r="I69" s="372" t="s">
        <v>563</v>
      </c>
      <c r="J69" s="373">
        <v>238</v>
      </c>
      <c r="K69" s="374">
        <f t="shared" si="36"/>
        <v>0</v>
      </c>
      <c r="L69" s="336"/>
      <c r="M69" s="371" t="s">
        <v>740</v>
      </c>
      <c r="N69" s="372"/>
      <c r="O69" s="372" t="s">
        <v>563</v>
      </c>
      <c r="P69" s="373">
        <v>238</v>
      </c>
      <c r="Q69" s="374">
        <f t="shared" si="37"/>
        <v>0</v>
      </c>
      <c r="R69" s="336"/>
      <c r="S69" s="371" t="s">
        <v>740</v>
      </c>
      <c r="T69" s="372"/>
      <c r="U69" s="372" t="s">
        <v>563</v>
      </c>
      <c r="V69" s="373">
        <v>238</v>
      </c>
      <c r="W69" s="374">
        <f t="shared" si="38"/>
        <v>0</v>
      </c>
      <c r="X69" s="319"/>
      <c r="Y69" s="371" t="s">
        <v>740</v>
      </c>
      <c r="Z69" s="372"/>
      <c r="AA69" s="372" t="s">
        <v>563</v>
      </c>
      <c r="AB69" s="373">
        <v>238</v>
      </c>
      <c r="AC69" s="374">
        <f t="shared" si="39"/>
        <v>0</v>
      </c>
      <c r="AD69" s="319"/>
      <c r="AE69" s="371" t="s">
        <v>740</v>
      </c>
      <c r="AF69" s="372"/>
      <c r="AG69" s="372" t="s">
        <v>563</v>
      </c>
      <c r="AH69" s="373">
        <v>238</v>
      </c>
      <c r="AI69" s="374">
        <f t="shared" si="40"/>
        <v>0</v>
      </c>
      <c r="AJ69" s="319"/>
    </row>
    <row r="70" spans="1:36" s="126" customFormat="1" ht="17.25" x14ac:dyDescent="0.25">
      <c r="A70" s="233" t="s">
        <v>574</v>
      </c>
      <c r="B70" s="234"/>
      <c r="C70" s="234" t="s">
        <v>563</v>
      </c>
      <c r="D70" s="235">
        <v>106</v>
      </c>
      <c r="E70" s="236">
        <f t="shared" si="35"/>
        <v>0</v>
      </c>
      <c r="F70" s="196"/>
      <c r="G70" s="371" t="s">
        <v>574</v>
      </c>
      <c r="H70" s="372"/>
      <c r="I70" s="372" t="s">
        <v>563</v>
      </c>
      <c r="J70" s="373">
        <v>106</v>
      </c>
      <c r="K70" s="374">
        <f t="shared" si="36"/>
        <v>0</v>
      </c>
      <c r="L70" s="336"/>
      <c r="M70" s="371" t="s">
        <v>574</v>
      </c>
      <c r="N70" s="372"/>
      <c r="O70" s="372" t="s">
        <v>563</v>
      </c>
      <c r="P70" s="373">
        <v>106</v>
      </c>
      <c r="Q70" s="374">
        <f t="shared" si="37"/>
        <v>0</v>
      </c>
      <c r="R70" s="336"/>
      <c r="S70" s="371" t="s">
        <v>574</v>
      </c>
      <c r="T70" s="372"/>
      <c r="U70" s="372" t="s">
        <v>563</v>
      </c>
      <c r="V70" s="373">
        <v>106</v>
      </c>
      <c r="W70" s="374">
        <f t="shared" si="38"/>
        <v>0</v>
      </c>
      <c r="X70" s="319"/>
      <c r="Y70" s="371" t="s">
        <v>574</v>
      </c>
      <c r="Z70" s="372"/>
      <c r="AA70" s="372" t="s">
        <v>563</v>
      </c>
      <c r="AB70" s="373">
        <v>106</v>
      </c>
      <c r="AC70" s="374">
        <f t="shared" si="39"/>
        <v>0</v>
      </c>
      <c r="AD70" s="319"/>
      <c r="AE70" s="371" t="s">
        <v>574</v>
      </c>
      <c r="AF70" s="372"/>
      <c r="AG70" s="372" t="s">
        <v>563</v>
      </c>
      <c r="AH70" s="373">
        <v>106</v>
      </c>
      <c r="AI70" s="374">
        <f t="shared" si="40"/>
        <v>0</v>
      </c>
      <c r="AJ70" s="319"/>
    </row>
    <row r="71" spans="1:36" s="126" customFormat="1" ht="17.25" x14ac:dyDescent="0.25">
      <c r="A71" s="233" t="s">
        <v>575</v>
      </c>
      <c r="B71" s="234"/>
      <c r="C71" s="234" t="s">
        <v>563</v>
      </c>
      <c r="D71" s="235">
        <v>231</v>
      </c>
      <c r="E71" s="236">
        <f t="shared" si="35"/>
        <v>0</v>
      </c>
      <c r="F71" s="196"/>
      <c r="G71" s="371" t="s">
        <v>575</v>
      </c>
      <c r="H71" s="372"/>
      <c r="I71" s="372" t="s">
        <v>563</v>
      </c>
      <c r="J71" s="373">
        <v>231</v>
      </c>
      <c r="K71" s="374">
        <f t="shared" si="36"/>
        <v>0</v>
      </c>
      <c r="L71" s="336"/>
      <c r="M71" s="371" t="s">
        <v>575</v>
      </c>
      <c r="N71" s="372"/>
      <c r="O71" s="372" t="s">
        <v>563</v>
      </c>
      <c r="P71" s="373">
        <v>231</v>
      </c>
      <c r="Q71" s="374">
        <f t="shared" si="37"/>
        <v>0</v>
      </c>
      <c r="R71" s="336"/>
      <c r="S71" s="371" t="s">
        <v>575</v>
      </c>
      <c r="T71" s="372"/>
      <c r="U71" s="372" t="s">
        <v>563</v>
      </c>
      <c r="V71" s="373">
        <v>231</v>
      </c>
      <c r="W71" s="374">
        <f t="shared" si="38"/>
        <v>0</v>
      </c>
      <c r="X71" s="319"/>
      <c r="Y71" s="371" t="s">
        <v>575</v>
      </c>
      <c r="Z71" s="372"/>
      <c r="AA71" s="372" t="s">
        <v>563</v>
      </c>
      <c r="AB71" s="373">
        <v>231</v>
      </c>
      <c r="AC71" s="374">
        <f t="shared" si="39"/>
        <v>0</v>
      </c>
      <c r="AD71" s="319"/>
      <c r="AE71" s="371" t="s">
        <v>575</v>
      </c>
      <c r="AF71" s="372"/>
      <c r="AG71" s="372" t="s">
        <v>563</v>
      </c>
      <c r="AH71" s="373">
        <v>231</v>
      </c>
      <c r="AI71" s="374">
        <f t="shared" si="40"/>
        <v>0</v>
      </c>
      <c r="AJ71" s="319"/>
    </row>
    <row r="72" spans="1:36" s="126" customFormat="1" x14ac:dyDescent="0.25">
      <c r="A72" s="233" t="s">
        <v>162</v>
      </c>
      <c r="B72" s="234"/>
      <c r="C72" s="234" t="s">
        <v>563</v>
      </c>
      <c r="D72" s="235">
        <v>0</v>
      </c>
      <c r="E72" s="236">
        <f t="shared" si="35"/>
        <v>0</v>
      </c>
      <c r="F72" s="196"/>
      <c r="G72" s="371" t="s">
        <v>162</v>
      </c>
      <c r="H72" s="372"/>
      <c r="I72" s="372" t="s">
        <v>563</v>
      </c>
      <c r="J72" s="373">
        <v>0</v>
      </c>
      <c r="K72" s="374">
        <f t="shared" si="36"/>
        <v>0</v>
      </c>
      <c r="L72" s="319"/>
      <c r="M72" s="371" t="s">
        <v>162</v>
      </c>
      <c r="N72" s="372"/>
      <c r="O72" s="372" t="s">
        <v>563</v>
      </c>
      <c r="P72" s="373">
        <v>0</v>
      </c>
      <c r="Q72" s="374">
        <f t="shared" si="37"/>
        <v>0</v>
      </c>
      <c r="R72" s="319"/>
      <c r="S72" s="371" t="s">
        <v>162</v>
      </c>
      <c r="T72" s="372"/>
      <c r="U72" s="372" t="s">
        <v>563</v>
      </c>
      <c r="V72" s="373">
        <v>0</v>
      </c>
      <c r="W72" s="374">
        <f t="shared" si="38"/>
        <v>0</v>
      </c>
      <c r="X72" s="319"/>
      <c r="Y72" s="371" t="s">
        <v>162</v>
      </c>
      <c r="Z72" s="372"/>
      <c r="AA72" s="372" t="s">
        <v>563</v>
      </c>
      <c r="AB72" s="373">
        <v>0</v>
      </c>
      <c r="AC72" s="374">
        <f t="shared" si="39"/>
        <v>0</v>
      </c>
      <c r="AD72" s="319"/>
      <c r="AE72" s="371" t="s">
        <v>162</v>
      </c>
      <c r="AF72" s="372"/>
      <c r="AG72" s="372" t="s">
        <v>563</v>
      </c>
      <c r="AH72" s="373">
        <v>0</v>
      </c>
      <c r="AI72" s="374">
        <f t="shared" si="40"/>
        <v>0</v>
      </c>
      <c r="AJ72" s="319"/>
    </row>
    <row r="73" spans="1:36" s="126" customFormat="1" ht="15.75" thickBot="1" x14ac:dyDescent="0.3">
      <c r="A73" s="237" t="s">
        <v>162</v>
      </c>
      <c r="B73" s="238"/>
      <c r="C73" s="238" t="s">
        <v>563</v>
      </c>
      <c r="D73" s="239">
        <v>0</v>
      </c>
      <c r="E73" s="240">
        <f t="shared" si="35"/>
        <v>0</v>
      </c>
      <c r="F73" s="196"/>
      <c r="G73" s="375" t="s">
        <v>162</v>
      </c>
      <c r="H73" s="376"/>
      <c r="I73" s="376" t="s">
        <v>563</v>
      </c>
      <c r="J73" s="377">
        <v>0</v>
      </c>
      <c r="K73" s="378">
        <f t="shared" si="36"/>
        <v>0</v>
      </c>
      <c r="L73" s="319"/>
      <c r="M73" s="375" t="s">
        <v>162</v>
      </c>
      <c r="N73" s="376"/>
      <c r="O73" s="376" t="s">
        <v>563</v>
      </c>
      <c r="P73" s="377">
        <v>0</v>
      </c>
      <c r="Q73" s="378">
        <f t="shared" si="37"/>
        <v>0</v>
      </c>
      <c r="R73" s="319"/>
      <c r="S73" s="375" t="s">
        <v>162</v>
      </c>
      <c r="T73" s="376"/>
      <c r="U73" s="376" t="s">
        <v>563</v>
      </c>
      <c r="V73" s="377">
        <v>0</v>
      </c>
      <c r="W73" s="378">
        <f t="shared" si="38"/>
        <v>0</v>
      </c>
      <c r="X73" s="319"/>
      <c r="Y73" s="375" t="s">
        <v>162</v>
      </c>
      <c r="Z73" s="376"/>
      <c r="AA73" s="376" t="s">
        <v>563</v>
      </c>
      <c r="AB73" s="377">
        <v>0</v>
      </c>
      <c r="AC73" s="378">
        <f t="shared" si="39"/>
        <v>0</v>
      </c>
      <c r="AD73" s="319"/>
      <c r="AE73" s="375" t="s">
        <v>162</v>
      </c>
      <c r="AF73" s="376"/>
      <c r="AG73" s="376" t="s">
        <v>563</v>
      </c>
      <c r="AH73" s="377">
        <v>0</v>
      </c>
      <c r="AI73" s="378">
        <f t="shared" si="40"/>
        <v>0</v>
      </c>
      <c r="AJ73" s="319"/>
    </row>
    <row r="74" spans="1:36" s="126" customFormat="1" ht="16.5" thickTop="1" thickBot="1" x14ac:dyDescent="0.3">
      <c r="A74" s="35" t="s">
        <v>149</v>
      </c>
      <c r="B74" s="208">
        <f>SUM(B63:B73)</f>
        <v>0</v>
      </c>
      <c r="C74" s="208"/>
      <c r="D74" s="241"/>
      <c r="E74" s="242">
        <f>SUM(E63:E73)</f>
        <v>0</v>
      </c>
      <c r="F74" s="196"/>
      <c r="G74" s="323" t="s">
        <v>149</v>
      </c>
      <c r="H74" s="348">
        <f>SUM(H63:H73)</f>
        <v>0</v>
      </c>
      <c r="I74" s="348"/>
      <c r="J74" s="379"/>
      <c r="K74" s="380">
        <f>SUM(K63:K73)</f>
        <v>0</v>
      </c>
      <c r="L74" s="319"/>
      <c r="M74" s="323" t="s">
        <v>149</v>
      </c>
      <c r="N74" s="348">
        <f>SUM(N63:N73)</f>
        <v>0</v>
      </c>
      <c r="O74" s="348"/>
      <c r="P74" s="379"/>
      <c r="Q74" s="380">
        <f>SUM(Q63:Q73)</f>
        <v>0</v>
      </c>
      <c r="R74" s="319"/>
      <c r="S74" s="323" t="s">
        <v>149</v>
      </c>
      <c r="T74" s="348">
        <f>SUM(T63:T73)</f>
        <v>0</v>
      </c>
      <c r="U74" s="348"/>
      <c r="V74" s="379"/>
      <c r="W74" s="380">
        <f>SUM(W63:W73)</f>
        <v>0</v>
      </c>
      <c r="X74" s="319"/>
      <c r="Y74" s="323" t="s">
        <v>149</v>
      </c>
      <c r="Z74" s="348">
        <f>SUM(Z63:Z73)</f>
        <v>0</v>
      </c>
      <c r="AA74" s="348"/>
      <c r="AB74" s="379"/>
      <c r="AC74" s="380">
        <f>SUM(AC63:AC73)</f>
        <v>0</v>
      </c>
      <c r="AD74" s="319"/>
      <c r="AE74" s="323" t="s">
        <v>149</v>
      </c>
      <c r="AF74" s="348">
        <f>SUM(AF63:AF73)</f>
        <v>0</v>
      </c>
      <c r="AG74" s="348"/>
      <c r="AH74" s="379"/>
      <c r="AI74" s="380">
        <f>SUM(AI63:AI73)</f>
        <v>0</v>
      </c>
      <c r="AJ74" s="319"/>
    </row>
    <row r="75" spans="1:36" s="126" customFormat="1" x14ac:dyDescent="0.25">
      <c r="A75" s="232" t="s">
        <v>561</v>
      </c>
      <c r="B75" s="198" t="s">
        <v>576</v>
      </c>
      <c r="C75" s="227" t="s">
        <v>137</v>
      </c>
      <c r="D75" s="270" t="s">
        <v>141</v>
      </c>
      <c r="E75" s="271" t="s">
        <v>142</v>
      </c>
      <c r="F75" s="196"/>
      <c r="G75" s="370" t="s">
        <v>561</v>
      </c>
      <c r="H75" s="338" t="s">
        <v>576</v>
      </c>
      <c r="I75" s="365" t="s">
        <v>137</v>
      </c>
      <c r="J75" s="390" t="s">
        <v>141</v>
      </c>
      <c r="K75" s="391" t="s">
        <v>142</v>
      </c>
      <c r="L75" s="319"/>
      <c r="M75" s="370" t="s">
        <v>561</v>
      </c>
      <c r="N75" s="338" t="s">
        <v>576</v>
      </c>
      <c r="O75" s="365" t="s">
        <v>137</v>
      </c>
      <c r="P75" s="390" t="s">
        <v>141</v>
      </c>
      <c r="Q75" s="391" t="s">
        <v>142</v>
      </c>
      <c r="R75" s="319"/>
      <c r="S75" s="370" t="s">
        <v>561</v>
      </c>
      <c r="T75" s="338" t="s">
        <v>576</v>
      </c>
      <c r="U75" s="365" t="s">
        <v>137</v>
      </c>
      <c r="V75" s="390" t="s">
        <v>141</v>
      </c>
      <c r="W75" s="391" t="s">
        <v>142</v>
      </c>
      <c r="X75" s="319"/>
      <c r="Y75" s="370" t="s">
        <v>561</v>
      </c>
      <c r="Z75" s="338" t="s">
        <v>576</v>
      </c>
      <c r="AA75" s="365" t="s">
        <v>137</v>
      </c>
      <c r="AB75" s="390" t="s">
        <v>141</v>
      </c>
      <c r="AC75" s="391" t="s">
        <v>142</v>
      </c>
      <c r="AD75" s="319"/>
      <c r="AE75" s="370" t="s">
        <v>561</v>
      </c>
      <c r="AF75" s="338" t="s">
        <v>576</v>
      </c>
      <c r="AG75" s="365" t="s">
        <v>137</v>
      </c>
      <c r="AH75" s="390" t="s">
        <v>141</v>
      </c>
      <c r="AI75" s="391" t="s">
        <v>142</v>
      </c>
      <c r="AJ75" s="319"/>
    </row>
    <row r="76" spans="1:36" s="319" customFormat="1" ht="32.25" x14ac:dyDescent="0.25">
      <c r="A76" s="371" t="s">
        <v>793</v>
      </c>
      <c r="B76" s="372"/>
      <c r="C76" s="372" t="s">
        <v>563</v>
      </c>
      <c r="D76" s="373">
        <v>73</v>
      </c>
      <c r="E76" s="374">
        <f>B76*D76</f>
        <v>0</v>
      </c>
      <c r="F76" s="336"/>
      <c r="G76" s="371" t="s">
        <v>793</v>
      </c>
      <c r="H76" s="372"/>
      <c r="I76" s="372" t="s">
        <v>563</v>
      </c>
      <c r="J76" s="373">
        <v>73</v>
      </c>
      <c r="K76" s="374">
        <f>H76*J76</f>
        <v>0</v>
      </c>
      <c r="L76" s="336"/>
      <c r="M76" s="371" t="s">
        <v>793</v>
      </c>
      <c r="N76" s="372"/>
      <c r="O76" s="372" t="s">
        <v>563</v>
      </c>
      <c r="P76" s="373">
        <v>73</v>
      </c>
      <c r="Q76" s="374">
        <f>N76*P76</f>
        <v>0</v>
      </c>
      <c r="R76" s="336"/>
      <c r="S76" s="371" t="s">
        <v>793</v>
      </c>
      <c r="T76" s="372"/>
      <c r="U76" s="372" t="s">
        <v>563</v>
      </c>
      <c r="V76" s="373">
        <v>73</v>
      </c>
      <c r="W76" s="374">
        <f>T76*V76</f>
        <v>0</v>
      </c>
      <c r="Y76" s="371" t="s">
        <v>793</v>
      </c>
      <c r="Z76" s="372"/>
      <c r="AA76" s="372" t="s">
        <v>563</v>
      </c>
      <c r="AB76" s="373">
        <v>73</v>
      </c>
      <c r="AC76" s="374">
        <f>Z76*AB76</f>
        <v>0</v>
      </c>
      <c r="AE76" s="371" t="s">
        <v>793</v>
      </c>
      <c r="AF76" s="372"/>
      <c r="AG76" s="372" t="s">
        <v>563</v>
      </c>
      <c r="AH76" s="373">
        <v>73</v>
      </c>
      <c r="AI76" s="374">
        <f>AF76*AH76</f>
        <v>0</v>
      </c>
    </row>
    <row r="77" spans="1:36" s="319" customFormat="1" ht="32.25" x14ac:dyDescent="0.25">
      <c r="A77" s="371" t="s">
        <v>629</v>
      </c>
      <c r="B77" s="372"/>
      <c r="C77" s="372" t="s">
        <v>563</v>
      </c>
      <c r="D77" s="373">
        <v>73</v>
      </c>
      <c r="E77" s="374">
        <f>B77*D77</f>
        <v>0</v>
      </c>
      <c r="F77" s="336"/>
      <c r="G77" s="371" t="s">
        <v>629</v>
      </c>
      <c r="H77" s="372"/>
      <c r="I77" s="372" t="s">
        <v>563</v>
      </c>
      <c r="J77" s="373">
        <v>73</v>
      </c>
      <c r="K77" s="374">
        <f>H77*J77</f>
        <v>0</v>
      </c>
      <c r="L77" s="336"/>
      <c r="M77" s="371" t="s">
        <v>629</v>
      </c>
      <c r="N77" s="372"/>
      <c r="O77" s="372" t="s">
        <v>563</v>
      </c>
      <c r="P77" s="373">
        <v>73</v>
      </c>
      <c r="Q77" s="374">
        <f>N77*P77</f>
        <v>0</v>
      </c>
      <c r="R77" s="336"/>
      <c r="S77" s="371" t="s">
        <v>629</v>
      </c>
      <c r="T77" s="372"/>
      <c r="U77" s="372" t="s">
        <v>563</v>
      </c>
      <c r="V77" s="373">
        <v>73</v>
      </c>
      <c r="W77" s="374">
        <f>T77*V77</f>
        <v>0</v>
      </c>
      <c r="Y77" s="371" t="s">
        <v>629</v>
      </c>
      <c r="Z77" s="372"/>
      <c r="AA77" s="372" t="s">
        <v>563</v>
      </c>
      <c r="AB77" s="373">
        <v>73</v>
      </c>
      <c r="AC77" s="374">
        <f>Z77*AB77</f>
        <v>0</v>
      </c>
      <c r="AE77" s="371" t="s">
        <v>629</v>
      </c>
      <c r="AF77" s="372"/>
      <c r="AG77" s="372" t="s">
        <v>563</v>
      </c>
      <c r="AH77" s="373">
        <v>73</v>
      </c>
      <c r="AI77" s="374">
        <f>AF77*AH77</f>
        <v>0</v>
      </c>
    </row>
    <row r="78" spans="1:36" s="126" customFormat="1" ht="30" x14ac:dyDescent="0.25">
      <c r="A78" s="233" t="s">
        <v>144</v>
      </c>
      <c r="B78" s="234"/>
      <c r="C78" s="234" t="s">
        <v>563</v>
      </c>
      <c r="D78" s="235">
        <v>150</v>
      </c>
      <c r="E78" s="236">
        <f t="shared" ref="E78:E86" si="41">B78*D78</f>
        <v>0</v>
      </c>
      <c r="F78" s="196"/>
      <c r="G78" s="371" t="s">
        <v>144</v>
      </c>
      <c r="H78" s="372"/>
      <c r="I78" s="372" t="s">
        <v>563</v>
      </c>
      <c r="J78" s="373">
        <v>150</v>
      </c>
      <c r="K78" s="374">
        <f t="shared" ref="K78:K86" si="42">H78*J78</f>
        <v>0</v>
      </c>
      <c r="L78" s="319"/>
      <c r="M78" s="371" t="s">
        <v>144</v>
      </c>
      <c r="N78" s="372"/>
      <c r="O78" s="372" t="s">
        <v>563</v>
      </c>
      <c r="P78" s="373">
        <v>150</v>
      </c>
      <c r="Q78" s="374">
        <f t="shared" ref="Q78:Q86" si="43">N78*P78</f>
        <v>0</v>
      </c>
      <c r="R78" s="319"/>
      <c r="S78" s="371" t="s">
        <v>144</v>
      </c>
      <c r="T78" s="372"/>
      <c r="U78" s="372" t="s">
        <v>563</v>
      </c>
      <c r="V78" s="373">
        <v>150</v>
      </c>
      <c r="W78" s="374">
        <f t="shared" ref="W78:W86" si="44">T78*V78</f>
        <v>0</v>
      </c>
      <c r="X78" s="319"/>
      <c r="Y78" s="371" t="s">
        <v>144</v>
      </c>
      <c r="Z78" s="372"/>
      <c r="AA78" s="372" t="s">
        <v>563</v>
      </c>
      <c r="AB78" s="373">
        <v>150</v>
      </c>
      <c r="AC78" s="374">
        <f t="shared" ref="AC78:AC86" si="45">Z78*AB78</f>
        <v>0</v>
      </c>
      <c r="AD78" s="319"/>
      <c r="AE78" s="371" t="s">
        <v>144</v>
      </c>
      <c r="AF78" s="372"/>
      <c r="AG78" s="372" t="s">
        <v>563</v>
      </c>
      <c r="AH78" s="373">
        <v>150</v>
      </c>
      <c r="AI78" s="374">
        <f t="shared" ref="AI78:AI86" si="46">AF78*AH78</f>
        <v>0</v>
      </c>
      <c r="AJ78" s="319"/>
    </row>
    <row r="79" spans="1:36" s="126" customFormat="1" ht="30" x14ac:dyDescent="0.25">
      <c r="A79" s="233" t="s">
        <v>146</v>
      </c>
      <c r="B79" s="234"/>
      <c r="C79" s="234" t="s">
        <v>563</v>
      </c>
      <c r="D79" s="235">
        <v>250</v>
      </c>
      <c r="E79" s="236">
        <f t="shared" si="41"/>
        <v>0</v>
      </c>
      <c r="F79" s="196"/>
      <c r="G79" s="371" t="s">
        <v>146</v>
      </c>
      <c r="H79" s="372"/>
      <c r="I79" s="372" t="s">
        <v>563</v>
      </c>
      <c r="J79" s="373">
        <v>250</v>
      </c>
      <c r="K79" s="374">
        <f t="shared" si="42"/>
        <v>0</v>
      </c>
      <c r="L79" s="319"/>
      <c r="M79" s="371" t="s">
        <v>146</v>
      </c>
      <c r="N79" s="372"/>
      <c r="O79" s="372" t="s">
        <v>563</v>
      </c>
      <c r="P79" s="373">
        <v>250</v>
      </c>
      <c r="Q79" s="374">
        <f t="shared" si="43"/>
        <v>0</v>
      </c>
      <c r="R79" s="319"/>
      <c r="S79" s="371" t="s">
        <v>146</v>
      </c>
      <c r="T79" s="372"/>
      <c r="U79" s="372" t="s">
        <v>563</v>
      </c>
      <c r="V79" s="373">
        <v>250</v>
      </c>
      <c r="W79" s="374">
        <f t="shared" si="44"/>
        <v>0</v>
      </c>
      <c r="X79" s="319"/>
      <c r="Y79" s="371" t="s">
        <v>146</v>
      </c>
      <c r="Z79" s="372"/>
      <c r="AA79" s="372" t="s">
        <v>563</v>
      </c>
      <c r="AB79" s="373">
        <v>250</v>
      </c>
      <c r="AC79" s="374">
        <f t="shared" si="45"/>
        <v>0</v>
      </c>
      <c r="AD79" s="319"/>
      <c r="AE79" s="371" t="s">
        <v>146</v>
      </c>
      <c r="AF79" s="372"/>
      <c r="AG79" s="372" t="s">
        <v>563</v>
      </c>
      <c r="AH79" s="373">
        <v>250</v>
      </c>
      <c r="AI79" s="374">
        <f t="shared" si="46"/>
        <v>0</v>
      </c>
      <c r="AJ79" s="319"/>
    </row>
    <row r="80" spans="1:36" s="126" customFormat="1" ht="30" x14ac:dyDescent="0.25">
      <c r="A80" s="233" t="s">
        <v>628</v>
      </c>
      <c r="B80" s="234"/>
      <c r="C80" s="234" t="s">
        <v>563</v>
      </c>
      <c r="D80" s="235">
        <v>170</v>
      </c>
      <c r="E80" s="236">
        <f t="shared" si="41"/>
        <v>0</v>
      </c>
      <c r="F80" s="196"/>
      <c r="G80" s="371" t="s">
        <v>628</v>
      </c>
      <c r="H80" s="372"/>
      <c r="I80" s="372" t="s">
        <v>563</v>
      </c>
      <c r="J80" s="373">
        <v>170</v>
      </c>
      <c r="K80" s="374">
        <f t="shared" si="42"/>
        <v>0</v>
      </c>
      <c r="L80" s="319"/>
      <c r="M80" s="371" t="s">
        <v>628</v>
      </c>
      <c r="N80" s="372"/>
      <c r="O80" s="372" t="s">
        <v>563</v>
      </c>
      <c r="P80" s="373">
        <v>170</v>
      </c>
      <c r="Q80" s="374">
        <f t="shared" si="43"/>
        <v>0</v>
      </c>
      <c r="R80" s="319"/>
      <c r="S80" s="371" t="s">
        <v>628</v>
      </c>
      <c r="T80" s="372"/>
      <c r="U80" s="372" t="s">
        <v>563</v>
      </c>
      <c r="V80" s="373">
        <v>170</v>
      </c>
      <c r="W80" s="374">
        <f t="shared" si="44"/>
        <v>0</v>
      </c>
      <c r="X80" s="319"/>
      <c r="Y80" s="371" t="s">
        <v>628</v>
      </c>
      <c r="Z80" s="372"/>
      <c r="AA80" s="372" t="s">
        <v>563</v>
      </c>
      <c r="AB80" s="373">
        <v>170</v>
      </c>
      <c r="AC80" s="374">
        <f t="shared" si="45"/>
        <v>0</v>
      </c>
      <c r="AD80" s="319"/>
      <c r="AE80" s="371" t="s">
        <v>628</v>
      </c>
      <c r="AF80" s="372"/>
      <c r="AG80" s="372" t="s">
        <v>563</v>
      </c>
      <c r="AH80" s="373">
        <v>170</v>
      </c>
      <c r="AI80" s="374">
        <f t="shared" si="46"/>
        <v>0</v>
      </c>
      <c r="AJ80" s="319"/>
    </row>
    <row r="81" spans="1:36" s="126" customFormat="1" ht="17.25" x14ac:dyDescent="0.25">
      <c r="A81" s="233" t="s">
        <v>573</v>
      </c>
      <c r="B81" s="234"/>
      <c r="C81" s="234" t="s">
        <v>563</v>
      </c>
      <c r="D81" s="235">
        <v>53</v>
      </c>
      <c r="E81" s="236">
        <f t="shared" si="41"/>
        <v>0</v>
      </c>
      <c r="F81" s="196"/>
      <c r="G81" s="371" t="s">
        <v>573</v>
      </c>
      <c r="H81" s="372"/>
      <c r="I81" s="372" t="s">
        <v>563</v>
      </c>
      <c r="J81" s="373">
        <v>53</v>
      </c>
      <c r="K81" s="374">
        <f t="shared" si="42"/>
        <v>0</v>
      </c>
      <c r="L81" s="319"/>
      <c r="M81" s="371" t="s">
        <v>573</v>
      </c>
      <c r="N81" s="372"/>
      <c r="O81" s="372" t="s">
        <v>563</v>
      </c>
      <c r="P81" s="373">
        <v>53</v>
      </c>
      <c r="Q81" s="374">
        <f t="shared" si="43"/>
        <v>0</v>
      </c>
      <c r="R81" s="319"/>
      <c r="S81" s="371" t="s">
        <v>573</v>
      </c>
      <c r="T81" s="372"/>
      <c r="U81" s="372" t="s">
        <v>563</v>
      </c>
      <c r="V81" s="373">
        <v>53</v>
      </c>
      <c r="W81" s="374">
        <f t="shared" si="44"/>
        <v>0</v>
      </c>
      <c r="X81" s="319"/>
      <c r="Y81" s="371" t="s">
        <v>573</v>
      </c>
      <c r="Z81" s="372"/>
      <c r="AA81" s="372" t="s">
        <v>563</v>
      </c>
      <c r="AB81" s="373">
        <v>53</v>
      </c>
      <c r="AC81" s="374">
        <f t="shared" si="45"/>
        <v>0</v>
      </c>
      <c r="AD81" s="319"/>
      <c r="AE81" s="371" t="s">
        <v>573</v>
      </c>
      <c r="AF81" s="372"/>
      <c r="AG81" s="372" t="s">
        <v>563</v>
      </c>
      <c r="AH81" s="373">
        <v>53</v>
      </c>
      <c r="AI81" s="374">
        <f t="shared" si="46"/>
        <v>0</v>
      </c>
      <c r="AJ81" s="319"/>
    </row>
    <row r="82" spans="1:36" s="126" customFormat="1" ht="30" x14ac:dyDescent="0.25">
      <c r="A82" s="233" t="s">
        <v>740</v>
      </c>
      <c r="B82" s="234"/>
      <c r="C82" s="234" t="s">
        <v>563</v>
      </c>
      <c r="D82" s="235">
        <v>238</v>
      </c>
      <c r="E82" s="236">
        <f t="shared" si="41"/>
        <v>0</v>
      </c>
      <c r="F82" s="196"/>
      <c r="G82" s="371" t="s">
        <v>740</v>
      </c>
      <c r="H82" s="372"/>
      <c r="I82" s="372" t="s">
        <v>563</v>
      </c>
      <c r="J82" s="373">
        <v>238</v>
      </c>
      <c r="K82" s="374">
        <f t="shared" si="42"/>
        <v>0</v>
      </c>
      <c r="L82" s="319"/>
      <c r="M82" s="371" t="s">
        <v>740</v>
      </c>
      <c r="N82" s="372"/>
      <c r="O82" s="372" t="s">
        <v>563</v>
      </c>
      <c r="P82" s="373">
        <v>238</v>
      </c>
      <c r="Q82" s="374">
        <f t="shared" si="43"/>
        <v>0</v>
      </c>
      <c r="R82" s="319"/>
      <c r="S82" s="371" t="s">
        <v>740</v>
      </c>
      <c r="T82" s="372"/>
      <c r="U82" s="372" t="s">
        <v>563</v>
      </c>
      <c r="V82" s="373">
        <v>238</v>
      </c>
      <c r="W82" s="374">
        <f t="shared" si="44"/>
        <v>0</v>
      </c>
      <c r="X82" s="319"/>
      <c r="Y82" s="371" t="s">
        <v>740</v>
      </c>
      <c r="Z82" s="372"/>
      <c r="AA82" s="372" t="s">
        <v>563</v>
      </c>
      <c r="AB82" s="373">
        <v>238</v>
      </c>
      <c r="AC82" s="374">
        <f t="shared" si="45"/>
        <v>0</v>
      </c>
      <c r="AD82" s="319"/>
      <c r="AE82" s="371" t="s">
        <v>740</v>
      </c>
      <c r="AF82" s="372"/>
      <c r="AG82" s="372" t="s">
        <v>563</v>
      </c>
      <c r="AH82" s="373">
        <v>238</v>
      </c>
      <c r="AI82" s="374">
        <f t="shared" si="46"/>
        <v>0</v>
      </c>
      <c r="AJ82" s="319"/>
    </row>
    <row r="83" spans="1:36" s="126" customFormat="1" ht="17.25" x14ac:dyDescent="0.25">
      <c r="A83" s="233" t="s">
        <v>574</v>
      </c>
      <c r="B83" s="234"/>
      <c r="C83" s="234" t="s">
        <v>563</v>
      </c>
      <c r="D83" s="235">
        <v>106</v>
      </c>
      <c r="E83" s="236">
        <f t="shared" si="41"/>
        <v>0</v>
      </c>
      <c r="F83" s="196"/>
      <c r="G83" s="371" t="s">
        <v>574</v>
      </c>
      <c r="H83" s="372"/>
      <c r="I83" s="372" t="s">
        <v>563</v>
      </c>
      <c r="J83" s="373">
        <v>106</v>
      </c>
      <c r="K83" s="374">
        <f t="shared" si="42"/>
        <v>0</v>
      </c>
      <c r="L83" s="319"/>
      <c r="M83" s="371" t="s">
        <v>574</v>
      </c>
      <c r="N83" s="372"/>
      <c r="O83" s="372" t="s">
        <v>563</v>
      </c>
      <c r="P83" s="373">
        <v>106</v>
      </c>
      <c r="Q83" s="374">
        <f t="shared" si="43"/>
        <v>0</v>
      </c>
      <c r="R83" s="319"/>
      <c r="S83" s="371" t="s">
        <v>574</v>
      </c>
      <c r="T83" s="372"/>
      <c r="U83" s="372" t="s">
        <v>563</v>
      </c>
      <c r="V83" s="373">
        <v>106</v>
      </c>
      <c r="W83" s="374">
        <f t="shared" si="44"/>
        <v>0</v>
      </c>
      <c r="X83" s="319"/>
      <c r="Y83" s="371" t="s">
        <v>574</v>
      </c>
      <c r="Z83" s="372"/>
      <c r="AA83" s="372" t="s">
        <v>563</v>
      </c>
      <c r="AB83" s="373">
        <v>106</v>
      </c>
      <c r="AC83" s="374">
        <f t="shared" si="45"/>
        <v>0</v>
      </c>
      <c r="AD83" s="319"/>
      <c r="AE83" s="371" t="s">
        <v>574</v>
      </c>
      <c r="AF83" s="372"/>
      <c r="AG83" s="372" t="s">
        <v>563</v>
      </c>
      <c r="AH83" s="373">
        <v>106</v>
      </c>
      <c r="AI83" s="374">
        <f t="shared" si="46"/>
        <v>0</v>
      </c>
      <c r="AJ83" s="319"/>
    </row>
    <row r="84" spans="1:36" s="126" customFormat="1" ht="17.25" x14ac:dyDescent="0.25">
      <c r="A84" s="233" t="s">
        <v>575</v>
      </c>
      <c r="B84" s="234"/>
      <c r="C84" s="234" t="s">
        <v>563</v>
      </c>
      <c r="D84" s="235">
        <v>231</v>
      </c>
      <c r="E84" s="236">
        <f t="shared" si="41"/>
        <v>0</v>
      </c>
      <c r="F84" s="196"/>
      <c r="G84" s="371" t="s">
        <v>575</v>
      </c>
      <c r="H84" s="372"/>
      <c r="I84" s="372" t="s">
        <v>563</v>
      </c>
      <c r="J84" s="373">
        <v>231</v>
      </c>
      <c r="K84" s="374">
        <f t="shared" si="42"/>
        <v>0</v>
      </c>
      <c r="L84" s="319"/>
      <c r="M84" s="371" t="s">
        <v>575</v>
      </c>
      <c r="N84" s="372"/>
      <c r="O84" s="372" t="s">
        <v>563</v>
      </c>
      <c r="P84" s="373">
        <v>231</v>
      </c>
      <c r="Q84" s="374">
        <f t="shared" si="43"/>
        <v>0</v>
      </c>
      <c r="R84" s="319"/>
      <c r="S84" s="371" t="s">
        <v>575</v>
      </c>
      <c r="T84" s="372"/>
      <c r="U84" s="372" t="s">
        <v>563</v>
      </c>
      <c r="V84" s="373">
        <v>231</v>
      </c>
      <c r="W84" s="374">
        <f t="shared" si="44"/>
        <v>0</v>
      </c>
      <c r="X84" s="319"/>
      <c r="Y84" s="371" t="s">
        <v>575</v>
      </c>
      <c r="Z84" s="372"/>
      <c r="AA84" s="372" t="s">
        <v>563</v>
      </c>
      <c r="AB84" s="373">
        <v>231</v>
      </c>
      <c r="AC84" s="374">
        <f t="shared" si="45"/>
        <v>0</v>
      </c>
      <c r="AD84" s="319"/>
      <c r="AE84" s="371" t="s">
        <v>575</v>
      </c>
      <c r="AF84" s="372"/>
      <c r="AG84" s="372" t="s">
        <v>563</v>
      </c>
      <c r="AH84" s="373">
        <v>231</v>
      </c>
      <c r="AI84" s="374">
        <f t="shared" si="46"/>
        <v>0</v>
      </c>
      <c r="AJ84" s="319"/>
    </row>
    <row r="85" spans="1:36" s="126" customFormat="1" x14ac:dyDescent="0.25">
      <c r="A85" s="233" t="s">
        <v>162</v>
      </c>
      <c r="B85" s="234"/>
      <c r="C85" s="234" t="s">
        <v>563</v>
      </c>
      <c r="D85" s="235">
        <v>0</v>
      </c>
      <c r="E85" s="236">
        <f t="shared" si="41"/>
        <v>0</v>
      </c>
      <c r="F85" s="196"/>
      <c r="G85" s="371" t="s">
        <v>162</v>
      </c>
      <c r="H85" s="372"/>
      <c r="I85" s="372" t="s">
        <v>563</v>
      </c>
      <c r="J85" s="373">
        <v>0</v>
      </c>
      <c r="K85" s="374">
        <f t="shared" si="42"/>
        <v>0</v>
      </c>
      <c r="L85" s="319"/>
      <c r="M85" s="371" t="s">
        <v>162</v>
      </c>
      <c r="N85" s="372"/>
      <c r="O85" s="372" t="s">
        <v>563</v>
      </c>
      <c r="P85" s="373">
        <v>0</v>
      </c>
      <c r="Q85" s="374">
        <f t="shared" si="43"/>
        <v>0</v>
      </c>
      <c r="R85" s="319"/>
      <c r="S85" s="371" t="s">
        <v>162</v>
      </c>
      <c r="T85" s="372"/>
      <c r="U85" s="372" t="s">
        <v>563</v>
      </c>
      <c r="V85" s="373">
        <v>0</v>
      </c>
      <c r="W85" s="374">
        <f t="shared" si="44"/>
        <v>0</v>
      </c>
      <c r="X85" s="319"/>
      <c r="Y85" s="371" t="s">
        <v>162</v>
      </c>
      <c r="Z85" s="372"/>
      <c r="AA85" s="372" t="s">
        <v>563</v>
      </c>
      <c r="AB85" s="373">
        <v>0</v>
      </c>
      <c r="AC85" s="374">
        <f t="shared" si="45"/>
        <v>0</v>
      </c>
      <c r="AD85" s="319"/>
      <c r="AE85" s="371" t="s">
        <v>162</v>
      </c>
      <c r="AF85" s="372"/>
      <c r="AG85" s="372" t="s">
        <v>563</v>
      </c>
      <c r="AH85" s="373">
        <v>0</v>
      </c>
      <c r="AI85" s="374">
        <f t="shared" si="46"/>
        <v>0</v>
      </c>
      <c r="AJ85" s="319"/>
    </row>
    <row r="86" spans="1:36" s="126" customFormat="1" ht="15.75" thickBot="1" x14ac:dyDescent="0.3">
      <c r="A86" s="237" t="s">
        <v>162</v>
      </c>
      <c r="B86" s="238"/>
      <c r="C86" s="238" t="s">
        <v>563</v>
      </c>
      <c r="D86" s="239">
        <v>0</v>
      </c>
      <c r="E86" s="240">
        <f t="shared" si="41"/>
        <v>0</v>
      </c>
      <c r="F86" s="196"/>
      <c r="G86" s="375" t="s">
        <v>162</v>
      </c>
      <c r="H86" s="376"/>
      <c r="I86" s="376" t="s">
        <v>563</v>
      </c>
      <c r="J86" s="377">
        <v>0</v>
      </c>
      <c r="K86" s="378">
        <f t="shared" si="42"/>
        <v>0</v>
      </c>
      <c r="L86" s="319"/>
      <c r="M86" s="375" t="s">
        <v>162</v>
      </c>
      <c r="N86" s="376"/>
      <c r="O86" s="376" t="s">
        <v>563</v>
      </c>
      <c r="P86" s="377">
        <v>0</v>
      </c>
      <c r="Q86" s="378">
        <f t="shared" si="43"/>
        <v>0</v>
      </c>
      <c r="R86" s="319"/>
      <c r="S86" s="375" t="s">
        <v>162</v>
      </c>
      <c r="T86" s="376"/>
      <c r="U86" s="376" t="s">
        <v>563</v>
      </c>
      <c r="V86" s="377">
        <v>0</v>
      </c>
      <c r="W86" s="378">
        <f t="shared" si="44"/>
        <v>0</v>
      </c>
      <c r="X86" s="319"/>
      <c r="Y86" s="375" t="s">
        <v>162</v>
      </c>
      <c r="Z86" s="376"/>
      <c r="AA86" s="376" t="s">
        <v>563</v>
      </c>
      <c r="AB86" s="377">
        <v>0</v>
      </c>
      <c r="AC86" s="378">
        <f t="shared" si="45"/>
        <v>0</v>
      </c>
      <c r="AD86" s="319"/>
      <c r="AE86" s="375" t="s">
        <v>162</v>
      </c>
      <c r="AF86" s="376"/>
      <c r="AG86" s="376" t="s">
        <v>563</v>
      </c>
      <c r="AH86" s="377">
        <v>0</v>
      </c>
      <c r="AI86" s="378">
        <f t="shared" si="46"/>
        <v>0</v>
      </c>
      <c r="AJ86" s="319"/>
    </row>
    <row r="87" spans="1:36" s="126" customFormat="1" ht="16.5" thickTop="1" thickBot="1" x14ac:dyDescent="0.3">
      <c r="A87" s="35" t="s">
        <v>149</v>
      </c>
      <c r="B87" s="208">
        <f>SUM(B76:B86)</f>
        <v>0</v>
      </c>
      <c r="C87" s="208"/>
      <c r="D87" s="241"/>
      <c r="E87" s="242">
        <f>SUM(E76:E86)</f>
        <v>0</v>
      </c>
      <c r="F87" s="196"/>
      <c r="G87" s="323" t="s">
        <v>149</v>
      </c>
      <c r="H87" s="348">
        <f>SUM(H76:H86)</f>
        <v>0</v>
      </c>
      <c r="I87" s="348"/>
      <c r="J87" s="379"/>
      <c r="K87" s="380">
        <f>SUM(K76:K86)</f>
        <v>0</v>
      </c>
      <c r="L87" s="319"/>
      <c r="M87" s="323" t="s">
        <v>149</v>
      </c>
      <c r="N87" s="348">
        <f>SUM(N76:N86)</f>
        <v>0</v>
      </c>
      <c r="O87" s="348"/>
      <c r="P87" s="379"/>
      <c r="Q87" s="380">
        <f>SUM(Q76:Q86)</f>
        <v>0</v>
      </c>
      <c r="R87" s="319"/>
      <c r="S87" s="323" t="s">
        <v>149</v>
      </c>
      <c r="T87" s="348">
        <f>SUM(T76:T86)</f>
        <v>0</v>
      </c>
      <c r="U87" s="348"/>
      <c r="V87" s="379"/>
      <c r="W87" s="380">
        <f>SUM(W76:W86)</f>
        <v>0</v>
      </c>
      <c r="X87" s="319"/>
      <c r="Y87" s="323" t="s">
        <v>149</v>
      </c>
      <c r="Z87" s="348">
        <f>SUM(Z76:Z86)</f>
        <v>0</v>
      </c>
      <c r="AA87" s="348"/>
      <c r="AB87" s="379"/>
      <c r="AC87" s="380">
        <f>SUM(AC76:AC86)</f>
        <v>0</v>
      </c>
      <c r="AD87" s="319"/>
      <c r="AE87" s="323" t="s">
        <v>149</v>
      </c>
      <c r="AF87" s="348">
        <f>SUM(AF76:AF86)</f>
        <v>0</v>
      </c>
      <c r="AG87" s="348"/>
      <c r="AH87" s="379"/>
      <c r="AI87" s="380">
        <f>SUM(AI76:AI86)</f>
        <v>0</v>
      </c>
      <c r="AJ87" s="319"/>
    </row>
    <row r="88" spans="1:36" s="126" customFormat="1" x14ac:dyDescent="0.25">
      <c r="A88" s="232" t="s">
        <v>562</v>
      </c>
      <c r="B88" s="198" t="s">
        <v>576</v>
      </c>
      <c r="C88" s="227" t="s">
        <v>137</v>
      </c>
      <c r="D88" s="270" t="s">
        <v>141</v>
      </c>
      <c r="E88" s="271" t="s">
        <v>142</v>
      </c>
      <c r="F88" s="196"/>
      <c r="G88" s="370" t="s">
        <v>562</v>
      </c>
      <c r="H88" s="338" t="s">
        <v>576</v>
      </c>
      <c r="I88" s="365" t="s">
        <v>137</v>
      </c>
      <c r="J88" s="390" t="s">
        <v>141</v>
      </c>
      <c r="K88" s="391" t="s">
        <v>142</v>
      </c>
      <c r="L88" s="319"/>
      <c r="M88" s="370" t="s">
        <v>562</v>
      </c>
      <c r="N88" s="338" t="s">
        <v>576</v>
      </c>
      <c r="O88" s="365" t="s">
        <v>137</v>
      </c>
      <c r="P88" s="390" t="s">
        <v>141</v>
      </c>
      <c r="Q88" s="391" t="s">
        <v>142</v>
      </c>
      <c r="R88" s="319"/>
      <c r="S88" s="370" t="s">
        <v>562</v>
      </c>
      <c r="T88" s="338" t="s">
        <v>576</v>
      </c>
      <c r="U88" s="365" t="s">
        <v>137</v>
      </c>
      <c r="V88" s="390" t="s">
        <v>141</v>
      </c>
      <c r="W88" s="391" t="s">
        <v>142</v>
      </c>
      <c r="X88" s="319"/>
      <c r="Y88" s="370" t="s">
        <v>562</v>
      </c>
      <c r="Z88" s="338" t="s">
        <v>576</v>
      </c>
      <c r="AA88" s="365" t="s">
        <v>137</v>
      </c>
      <c r="AB88" s="390" t="s">
        <v>141</v>
      </c>
      <c r="AC88" s="391" t="s">
        <v>142</v>
      </c>
      <c r="AD88" s="319"/>
      <c r="AE88" s="370" t="s">
        <v>562</v>
      </c>
      <c r="AF88" s="338" t="s">
        <v>576</v>
      </c>
      <c r="AG88" s="365" t="s">
        <v>137</v>
      </c>
      <c r="AH88" s="390" t="s">
        <v>141</v>
      </c>
      <c r="AI88" s="391" t="s">
        <v>142</v>
      </c>
      <c r="AJ88" s="319"/>
    </row>
    <row r="89" spans="1:36" s="126" customFormat="1" x14ac:dyDescent="0.25">
      <c r="A89" s="233" t="s">
        <v>143</v>
      </c>
      <c r="B89" s="234"/>
      <c r="C89" s="234" t="s">
        <v>563</v>
      </c>
      <c r="D89" s="235">
        <v>152</v>
      </c>
      <c r="E89" s="236">
        <f t="shared" ref="E89:E94" si="47">B89*D89</f>
        <v>0</v>
      </c>
      <c r="F89" s="196"/>
      <c r="G89" s="371" t="s">
        <v>143</v>
      </c>
      <c r="H89" s="372"/>
      <c r="I89" s="372" t="s">
        <v>563</v>
      </c>
      <c r="J89" s="373">
        <v>152</v>
      </c>
      <c r="K89" s="374">
        <f t="shared" ref="K89:K94" si="48">H89*J89</f>
        <v>0</v>
      </c>
      <c r="L89" s="319"/>
      <c r="M89" s="371" t="s">
        <v>143</v>
      </c>
      <c r="N89" s="372"/>
      <c r="O89" s="372" t="s">
        <v>563</v>
      </c>
      <c r="P89" s="373">
        <v>152</v>
      </c>
      <c r="Q89" s="374">
        <f t="shared" ref="Q89:Q94" si="49">N89*P89</f>
        <v>0</v>
      </c>
      <c r="R89" s="319"/>
      <c r="S89" s="371" t="s">
        <v>143</v>
      </c>
      <c r="T89" s="372"/>
      <c r="U89" s="372" t="s">
        <v>563</v>
      </c>
      <c r="V89" s="373">
        <v>152</v>
      </c>
      <c r="W89" s="374">
        <f t="shared" ref="W89:W94" si="50">T89*V89</f>
        <v>0</v>
      </c>
      <c r="X89" s="319"/>
      <c r="Y89" s="371" t="s">
        <v>143</v>
      </c>
      <c r="Z89" s="372"/>
      <c r="AA89" s="372" t="s">
        <v>563</v>
      </c>
      <c r="AB89" s="373">
        <v>152</v>
      </c>
      <c r="AC89" s="374">
        <f t="shared" ref="AC89:AC94" si="51">Z89*AB89</f>
        <v>0</v>
      </c>
      <c r="AD89" s="319"/>
      <c r="AE89" s="371" t="s">
        <v>143</v>
      </c>
      <c r="AF89" s="372"/>
      <c r="AG89" s="372" t="s">
        <v>563</v>
      </c>
      <c r="AH89" s="373">
        <v>152</v>
      </c>
      <c r="AI89" s="374">
        <f t="shared" ref="AI89:AI94" si="52">AF89*AH89</f>
        <v>0</v>
      </c>
      <c r="AJ89" s="319"/>
    </row>
    <row r="90" spans="1:36" s="126" customFormat="1" x14ac:dyDescent="0.25">
      <c r="A90" s="233" t="s">
        <v>630</v>
      </c>
      <c r="B90" s="234"/>
      <c r="C90" s="234" t="s">
        <v>563</v>
      </c>
      <c r="D90" s="235">
        <v>152</v>
      </c>
      <c r="E90" s="236">
        <f t="shared" ref="E90" si="53">B90*D90</f>
        <v>0</v>
      </c>
      <c r="F90" s="196"/>
      <c r="G90" s="371" t="s">
        <v>630</v>
      </c>
      <c r="H90" s="372"/>
      <c r="I90" s="372" t="s">
        <v>563</v>
      </c>
      <c r="J90" s="373">
        <v>152</v>
      </c>
      <c r="K90" s="374">
        <f t="shared" si="48"/>
        <v>0</v>
      </c>
      <c r="L90" s="319"/>
      <c r="M90" s="371" t="s">
        <v>630</v>
      </c>
      <c r="N90" s="372"/>
      <c r="O90" s="372" t="s">
        <v>563</v>
      </c>
      <c r="P90" s="373">
        <v>152</v>
      </c>
      <c r="Q90" s="374">
        <f t="shared" si="49"/>
        <v>0</v>
      </c>
      <c r="R90" s="319"/>
      <c r="S90" s="371" t="s">
        <v>630</v>
      </c>
      <c r="T90" s="372"/>
      <c r="U90" s="372" t="s">
        <v>563</v>
      </c>
      <c r="V90" s="373">
        <v>152</v>
      </c>
      <c r="W90" s="374">
        <f t="shared" si="50"/>
        <v>0</v>
      </c>
      <c r="X90" s="319"/>
      <c r="Y90" s="371" t="s">
        <v>630</v>
      </c>
      <c r="Z90" s="372"/>
      <c r="AA90" s="372" t="s">
        <v>563</v>
      </c>
      <c r="AB90" s="373">
        <v>152</v>
      </c>
      <c r="AC90" s="374">
        <f t="shared" si="51"/>
        <v>0</v>
      </c>
      <c r="AD90" s="319"/>
      <c r="AE90" s="371" t="s">
        <v>630</v>
      </c>
      <c r="AF90" s="372"/>
      <c r="AG90" s="372" t="s">
        <v>563</v>
      </c>
      <c r="AH90" s="373">
        <v>152</v>
      </c>
      <c r="AI90" s="374">
        <f t="shared" si="52"/>
        <v>0</v>
      </c>
      <c r="AJ90" s="319"/>
    </row>
    <row r="91" spans="1:36" s="126" customFormat="1" ht="30" x14ac:dyDescent="0.25">
      <c r="A91" s="233" t="s">
        <v>145</v>
      </c>
      <c r="B91" s="234"/>
      <c r="C91" s="234" t="s">
        <v>563</v>
      </c>
      <c r="D91" s="235">
        <v>152</v>
      </c>
      <c r="E91" s="236">
        <f t="shared" si="47"/>
        <v>0</v>
      </c>
      <c r="F91" s="196"/>
      <c r="G91" s="371" t="s">
        <v>145</v>
      </c>
      <c r="H91" s="372"/>
      <c r="I91" s="372" t="s">
        <v>563</v>
      </c>
      <c r="J91" s="373">
        <v>152</v>
      </c>
      <c r="K91" s="374">
        <f t="shared" si="48"/>
        <v>0</v>
      </c>
      <c r="L91" s="319"/>
      <c r="M91" s="371" t="s">
        <v>145</v>
      </c>
      <c r="N91" s="372"/>
      <c r="O91" s="372" t="s">
        <v>563</v>
      </c>
      <c r="P91" s="373">
        <v>152</v>
      </c>
      <c r="Q91" s="374">
        <f t="shared" si="49"/>
        <v>0</v>
      </c>
      <c r="R91" s="319"/>
      <c r="S91" s="371" t="s">
        <v>145</v>
      </c>
      <c r="T91" s="372"/>
      <c r="U91" s="372" t="s">
        <v>563</v>
      </c>
      <c r="V91" s="373">
        <v>152</v>
      </c>
      <c r="W91" s="374">
        <f t="shared" si="50"/>
        <v>0</v>
      </c>
      <c r="X91" s="319"/>
      <c r="Y91" s="371" t="s">
        <v>145</v>
      </c>
      <c r="Z91" s="372"/>
      <c r="AA91" s="372" t="s">
        <v>563</v>
      </c>
      <c r="AB91" s="373">
        <v>152</v>
      </c>
      <c r="AC91" s="374">
        <f t="shared" si="51"/>
        <v>0</v>
      </c>
      <c r="AD91" s="319"/>
      <c r="AE91" s="371" t="s">
        <v>145</v>
      </c>
      <c r="AF91" s="372"/>
      <c r="AG91" s="372" t="s">
        <v>563</v>
      </c>
      <c r="AH91" s="373">
        <v>152</v>
      </c>
      <c r="AI91" s="374">
        <f t="shared" si="52"/>
        <v>0</v>
      </c>
      <c r="AJ91" s="319"/>
    </row>
    <row r="92" spans="1:36" s="126" customFormat="1" ht="30" x14ac:dyDescent="0.25">
      <c r="A92" s="233" t="s">
        <v>147</v>
      </c>
      <c r="B92" s="234"/>
      <c r="C92" s="234" t="s">
        <v>563</v>
      </c>
      <c r="D92" s="235">
        <v>264</v>
      </c>
      <c r="E92" s="236">
        <f t="shared" si="47"/>
        <v>0</v>
      </c>
      <c r="F92" s="196"/>
      <c r="G92" s="371" t="s">
        <v>147</v>
      </c>
      <c r="H92" s="372"/>
      <c r="I92" s="372" t="s">
        <v>563</v>
      </c>
      <c r="J92" s="373">
        <v>264</v>
      </c>
      <c r="K92" s="374">
        <f t="shared" si="48"/>
        <v>0</v>
      </c>
      <c r="L92" s="319"/>
      <c r="M92" s="371" t="s">
        <v>147</v>
      </c>
      <c r="N92" s="372"/>
      <c r="O92" s="372" t="s">
        <v>563</v>
      </c>
      <c r="P92" s="373">
        <v>264</v>
      </c>
      <c r="Q92" s="374">
        <f t="shared" si="49"/>
        <v>0</v>
      </c>
      <c r="R92" s="319"/>
      <c r="S92" s="371" t="s">
        <v>147</v>
      </c>
      <c r="T92" s="372"/>
      <c r="U92" s="372" t="s">
        <v>563</v>
      </c>
      <c r="V92" s="373">
        <v>264</v>
      </c>
      <c r="W92" s="374">
        <f t="shared" si="50"/>
        <v>0</v>
      </c>
      <c r="X92" s="319"/>
      <c r="Y92" s="371" t="s">
        <v>147</v>
      </c>
      <c r="Z92" s="372"/>
      <c r="AA92" s="372" t="s">
        <v>563</v>
      </c>
      <c r="AB92" s="373">
        <v>264</v>
      </c>
      <c r="AC92" s="374">
        <f t="shared" si="51"/>
        <v>0</v>
      </c>
      <c r="AD92" s="319"/>
      <c r="AE92" s="371" t="s">
        <v>147</v>
      </c>
      <c r="AF92" s="372"/>
      <c r="AG92" s="372" t="s">
        <v>563</v>
      </c>
      <c r="AH92" s="373">
        <v>264</v>
      </c>
      <c r="AI92" s="374">
        <f t="shared" si="52"/>
        <v>0</v>
      </c>
      <c r="AJ92" s="319"/>
    </row>
    <row r="93" spans="1:36" s="126" customFormat="1" x14ac:dyDescent="0.25">
      <c r="A93" s="233" t="s">
        <v>162</v>
      </c>
      <c r="B93" s="234"/>
      <c r="C93" s="234" t="s">
        <v>563</v>
      </c>
      <c r="D93" s="235">
        <v>0</v>
      </c>
      <c r="E93" s="236">
        <f t="shared" si="47"/>
        <v>0</v>
      </c>
      <c r="F93" s="196"/>
      <c r="G93" s="371" t="s">
        <v>162</v>
      </c>
      <c r="H93" s="372"/>
      <c r="I93" s="372" t="s">
        <v>563</v>
      </c>
      <c r="J93" s="373">
        <v>0</v>
      </c>
      <c r="K93" s="374">
        <f t="shared" si="48"/>
        <v>0</v>
      </c>
      <c r="L93" s="319"/>
      <c r="M93" s="371" t="s">
        <v>162</v>
      </c>
      <c r="N93" s="372"/>
      <c r="O93" s="372" t="s">
        <v>563</v>
      </c>
      <c r="P93" s="373">
        <v>0</v>
      </c>
      <c r="Q93" s="374">
        <f t="shared" si="49"/>
        <v>0</v>
      </c>
      <c r="R93" s="319"/>
      <c r="S93" s="371" t="s">
        <v>162</v>
      </c>
      <c r="T93" s="372"/>
      <c r="U93" s="372" t="s">
        <v>563</v>
      </c>
      <c r="V93" s="373">
        <v>0</v>
      </c>
      <c r="W93" s="374">
        <f t="shared" si="50"/>
        <v>0</v>
      </c>
      <c r="X93" s="319"/>
      <c r="Y93" s="371" t="s">
        <v>162</v>
      </c>
      <c r="Z93" s="372"/>
      <c r="AA93" s="372" t="s">
        <v>563</v>
      </c>
      <c r="AB93" s="373">
        <v>0</v>
      </c>
      <c r="AC93" s="374">
        <f t="shared" si="51"/>
        <v>0</v>
      </c>
      <c r="AD93" s="319"/>
      <c r="AE93" s="371" t="s">
        <v>162</v>
      </c>
      <c r="AF93" s="372"/>
      <c r="AG93" s="372" t="s">
        <v>563</v>
      </c>
      <c r="AH93" s="373">
        <v>0</v>
      </c>
      <c r="AI93" s="374">
        <f t="shared" si="52"/>
        <v>0</v>
      </c>
      <c r="AJ93" s="319"/>
    </row>
    <row r="94" spans="1:36" s="126" customFormat="1" ht="17.25" customHeight="1" thickBot="1" x14ac:dyDescent="0.3">
      <c r="A94" s="237" t="s">
        <v>162</v>
      </c>
      <c r="B94" s="238"/>
      <c r="C94" s="238" t="s">
        <v>563</v>
      </c>
      <c r="D94" s="239">
        <v>0</v>
      </c>
      <c r="E94" s="240">
        <f t="shared" si="47"/>
        <v>0</v>
      </c>
      <c r="F94" s="196"/>
      <c r="G94" s="375" t="s">
        <v>162</v>
      </c>
      <c r="H94" s="376"/>
      <c r="I94" s="376" t="s">
        <v>563</v>
      </c>
      <c r="J94" s="377">
        <v>0</v>
      </c>
      <c r="K94" s="378">
        <f t="shared" si="48"/>
        <v>0</v>
      </c>
      <c r="L94" s="319"/>
      <c r="M94" s="375" t="s">
        <v>162</v>
      </c>
      <c r="N94" s="376"/>
      <c r="O94" s="376" t="s">
        <v>563</v>
      </c>
      <c r="P94" s="377">
        <v>0</v>
      </c>
      <c r="Q94" s="378">
        <f t="shared" si="49"/>
        <v>0</v>
      </c>
      <c r="R94" s="319"/>
      <c r="S94" s="375" t="s">
        <v>162</v>
      </c>
      <c r="T94" s="376"/>
      <c r="U94" s="376" t="s">
        <v>563</v>
      </c>
      <c r="V94" s="377">
        <v>0</v>
      </c>
      <c r="W94" s="378">
        <f t="shared" si="50"/>
        <v>0</v>
      </c>
      <c r="X94" s="319"/>
      <c r="Y94" s="375" t="s">
        <v>162</v>
      </c>
      <c r="Z94" s="376"/>
      <c r="AA94" s="376" t="s">
        <v>563</v>
      </c>
      <c r="AB94" s="377">
        <v>0</v>
      </c>
      <c r="AC94" s="378">
        <f t="shared" si="51"/>
        <v>0</v>
      </c>
      <c r="AD94" s="319"/>
      <c r="AE94" s="375" t="s">
        <v>162</v>
      </c>
      <c r="AF94" s="376"/>
      <c r="AG94" s="376" t="s">
        <v>563</v>
      </c>
      <c r="AH94" s="377">
        <v>0</v>
      </c>
      <c r="AI94" s="378">
        <f t="shared" si="52"/>
        <v>0</v>
      </c>
      <c r="AJ94" s="319"/>
    </row>
    <row r="95" spans="1:36" s="126" customFormat="1" ht="18.75" customHeight="1" thickTop="1" thickBot="1" x14ac:dyDescent="0.3">
      <c r="A95" s="243" t="s">
        <v>149</v>
      </c>
      <c r="B95" s="244">
        <f>SUM(B89:B94)</f>
        <v>0</v>
      </c>
      <c r="C95" s="244"/>
      <c r="D95" s="245"/>
      <c r="E95" s="246">
        <f>SUM(E89:E94)</f>
        <v>0</v>
      </c>
      <c r="F95" s="196"/>
      <c r="G95" s="381" t="s">
        <v>149</v>
      </c>
      <c r="H95" s="382">
        <f>SUM(H89:H94)</f>
        <v>0</v>
      </c>
      <c r="I95" s="382"/>
      <c r="J95" s="383"/>
      <c r="K95" s="384">
        <f>SUM(K89:K94)</f>
        <v>0</v>
      </c>
      <c r="L95" s="319"/>
      <c r="M95" s="381" t="s">
        <v>149</v>
      </c>
      <c r="N95" s="382">
        <f>SUM(N89:N94)</f>
        <v>0</v>
      </c>
      <c r="O95" s="382"/>
      <c r="P95" s="383"/>
      <c r="Q95" s="384">
        <f>SUM(Q89:Q94)</f>
        <v>0</v>
      </c>
      <c r="R95" s="319"/>
      <c r="S95" s="381" t="s">
        <v>149</v>
      </c>
      <c r="T95" s="382">
        <f>SUM(T89:T94)</f>
        <v>0</v>
      </c>
      <c r="U95" s="382"/>
      <c r="V95" s="383"/>
      <c r="W95" s="384">
        <f>SUM(W89:W94)</f>
        <v>0</v>
      </c>
      <c r="X95" s="319"/>
      <c r="Y95" s="381" t="s">
        <v>149</v>
      </c>
      <c r="Z95" s="382">
        <f>SUM(Z89:Z94)</f>
        <v>0</v>
      </c>
      <c r="AA95" s="382"/>
      <c r="AB95" s="383"/>
      <c r="AC95" s="384">
        <f>SUM(AC89:AC94)</f>
        <v>0</v>
      </c>
      <c r="AD95" s="319"/>
      <c r="AE95" s="381" t="s">
        <v>149</v>
      </c>
      <c r="AF95" s="382">
        <f>SUM(AF89:AF94)</f>
        <v>0</v>
      </c>
      <c r="AG95" s="382"/>
      <c r="AH95" s="383"/>
      <c r="AI95" s="384">
        <f>SUM(AI89:AI94)</f>
        <v>0</v>
      </c>
      <c r="AJ95" s="319"/>
    </row>
    <row r="96" spans="1:36" s="126" customFormat="1" ht="15.75" thickBot="1" x14ac:dyDescent="0.3">
      <c r="A96" s="247" t="s">
        <v>135</v>
      </c>
      <c r="B96" s="248"/>
      <c r="C96" s="248"/>
      <c r="D96" s="248"/>
      <c r="E96" s="41">
        <f>E74+E87+E95</f>
        <v>0</v>
      </c>
      <c r="F96" s="196"/>
      <c r="G96" s="385" t="s">
        <v>135</v>
      </c>
      <c r="H96" s="386"/>
      <c r="I96" s="386"/>
      <c r="J96" s="386"/>
      <c r="K96" s="327">
        <f>K74+K87+K95</f>
        <v>0</v>
      </c>
      <c r="L96" s="319"/>
      <c r="M96" s="385" t="s">
        <v>135</v>
      </c>
      <c r="N96" s="386"/>
      <c r="O96" s="386"/>
      <c r="P96" s="386"/>
      <c r="Q96" s="327">
        <f>Q74+Q87+Q95</f>
        <v>0</v>
      </c>
      <c r="R96" s="319"/>
      <c r="S96" s="385" t="s">
        <v>135</v>
      </c>
      <c r="T96" s="386"/>
      <c r="U96" s="386"/>
      <c r="V96" s="386"/>
      <c r="W96" s="327">
        <f>W74+W87+W95</f>
        <v>0</v>
      </c>
      <c r="X96" s="319"/>
      <c r="Y96" s="385" t="s">
        <v>135</v>
      </c>
      <c r="Z96" s="386"/>
      <c r="AA96" s="386"/>
      <c r="AB96" s="386"/>
      <c r="AC96" s="327">
        <f>AC74+AC87+AC95</f>
        <v>0</v>
      </c>
      <c r="AD96" s="319"/>
      <c r="AE96" s="385" t="s">
        <v>135</v>
      </c>
      <c r="AF96" s="386"/>
      <c r="AG96" s="386"/>
      <c r="AH96" s="386"/>
      <c r="AI96" s="327">
        <f>AI74+AI87+AI95</f>
        <v>0</v>
      </c>
      <c r="AJ96" s="319"/>
    </row>
    <row r="97" spans="1:35" ht="15.75" thickBot="1" x14ac:dyDescent="0.3">
      <c r="A97" s="194"/>
      <c r="B97" s="194"/>
      <c r="C97" s="194"/>
      <c r="D97" s="194"/>
      <c r="E97" s="194"/>
      <c r="F97" s="196"/>
      <c r="G97" s="334"/>
      <c r="H97" s="334"/>
      <c r="I97" s="334"/>
      <c r="J97" s="334"/>
      <c r="K97" s="334"/>
      <c r="M97" s="334"/>
      <c r="N97" s="334"/>
      <c r="O97" s="334"/>
      <c r="P97" s="334"/>
      <c r="Q97" s="334"/>
      <c r="S97" s="334"/>
      <c r="T97" s="334"/>
      <c r="U97" s="334"/>
      <c r="V97" s="334"/>
      <c r="W97" s="334"/>
      <c r="Y97" s="334"/>
      <c r="Z97" s="334"/>
      <c r="AA97" s="334"/>
      <c r="AB97" s="334"/>
      <c r="AC97" s="334"/>
      <c r="AE97" s="334"/>
      <c r="AF97" s="334"/>
      <c r="AG97" s="334"/>
      <c r="AH97" s="334"/>
      <c r="AI97" s="334"/>
    </row>
    <row r="98" spans="1:35" x14ac:dyDescent="0.25">
      <c r="A98" s="34" t="s">
        <v>427</v>
      </c>
      <c r="B98" s="194"/>
      <c r="C98" s="194"/>
      <c r="D98" s="194"/>
      <c r="E98" s="195"/>
      <c r="F98" s="196"/>
      <c r="G98" s="322" t="s">
        <v>427</v>
      </c>
      <c r="H98" s="334"/>
      <c r="I98" s="334"/>
      <c r="J98" s="334"/>
      <c r="K98" s="335"/>
      <c r="M98" s="322" t="s">
        <v>427</v>
      </c>
      <c r="N98" s="334"/>
      <c r="O98" s="334"/>
      <c r="P98" s="334"/>
      <c r="Q98" s="335"/>
      <c r="S98" s="322" t="s">
        <v>427</v>
      </c>
      <c r="T98" s="334"/>
      <c r="U98" s="334"/>
      <c r="V98" s="334"/>
      <c r="W98" s="335"/>
      <c r="Y98" s="322" t="s">
        <v>427</v>
      </c>
      <c r="Z98" s="334"/>
      <c r="AA98" s="334"/>
      <c r="AB98" s="334"/>
      <c r="AC98" s="335"/>
      <c r="AE98" s="322" t="s">
        <v>427</v>
      </c>
      <c r="AF98" s="334"/>
      <c r="AG98" s="334"/>
      <c r="AH98" s="334"/>
      <c r="AI98" s="335"/>
    </row>
    <row r="99" spans="1:35" x14ac:dyDescent="0.25">
      <c r="A99" s="197" t="s">
        <v>122</v>
      </c>
      <c r="B99" s="198" t="s">
        <v>123</v>
      </c>
      <c r="C99" s="198" t="s">
        <v>137</v>
      </c>
      <c r="D99" s="198" t="s">
        <v>188</v>
      </c>
      <c r="E99" s="199" t="s">
        <v>124</v>
      </c>
      <c r="F99" s="196"/>
      <c r="G99" s="337" t="s">
        <v>122</v>
      </c>
      <c r="H99" s="338" t="s">
        <v>123</v>
      </c>
      <c r="I99" s="338" t="s">
        <v>137</v>
      </c>
      <c r="J99" s="338" t="s">
        <v>188</v>
      </c>
      <c r="K99" s="339" t="s">
        <v>124</v>
      </c>
      <c r="M99" s="337" t="s">
        <v>122</v>
      </c>
      <c r="N99" s="338" t="s">
        <v>123</v>
      </c>
      <c r="O99" s="338" t="s">
        <v>137</v>
      </c>
      <c r="P99" s="338" t="s">
        <v>188</v>
      </c>
      <c r="Q99" s="339" t="s">
        <v>124</v>
      </c>
      <c r="S99" s="337" t="s">
        <v>122</v>
      </c>
      <c r="T99" s="338" t="s">
        <v>123</v>
      </c>
      <c r="U99" s="338" t="s">
        <v>137</v>
      </c>
      <c r="V99" s="338" t="s">
        <v>188</v>
      </c>
      <c r="W99" s="339" t="s">
        <v>124</v>
      </c>
      <c r="Y99" s="337" t="s">
        <v>122</v>
      </c>
      <c r="Z99" s="338" t="s">
        <v>123</v>
      </c>
      <c r="AA99" s="338" t="s">
        <v>137</v>
      </c>
      <c r="AB99" s="338" t="s">
        <v>188</v>
      </c>
      <c r="AC99" s="339" t="s">
        <v>124</v>
      </c>
      <c r="AE99" s="337" t="s">
        <v>122</v>
      </c>
      <c r="AF99" s="338" t="s">
        <v>123</v>
      </c>
      <c r="AG99" s="338" t="s">
        <v>137</v>
      </c>
      <c r="AH99" s="338" t="s">
        <v>188</v>
      </c>
      <c r="AI99" s="339" t="s">
        <v>124</v>
      </c>
    </row>
    <row r="100" spans="1:35" x14ac:dyDescent="0.25">
      <c r="A100" s="200" t="s">
        <v>125</v>
      </c>
      <c r="B100" s="201"/>
      <c r="C100" s="201" t="s">
        <v>543</v>
      </c>
      <c r="D100" s="202">
        <v>165</v>
      </c>
      <c r="E100" s="203">
        <f>B100*D100</f>
        <v>0</v>
      </c>
      <c r="F100" s="196"/>
      <c r="G100" s="340" t="s">
        <v>125</v>
      </c>
      <c r="H100" s="341"/>
      <c r="I100" s="341" t="s">
        <v>543</v>
      </c>
      <c r="J100" s="342">
        <v>165</v>
      </c>
      <c r="K100" s="343">
        <f>H100*J100</f>
        <v>0</v>
      </c>
      <c r="M100" s="340" t="s">
        <v>125</v>
      </c>
      <c r="N100" s="341"/>
      <c r="O100" s="341" t="s">
        <v>543</v>
      </c>
      <c r="P100" s="342">
        <v>165</v>
      </c>
      <c r="Q100" s="343">
        <f>N100*P100</f>
        <v>0</v>
      </c>
      <c r="S100" s="340" t="s">
        <v>125</v>
      </c>
      <c r="T100" s="341"/>
      <c r="U100" s="341" t="s">
        <v>543</v>
      </c>
      <c r="V100" s="342">
        <v>165</v>
      </c>
      <c r="W100" s="343">
        <f>T100*V100</f>
        <v>0</v>
      </c>
      <c r="Y100" s="340" t="s">
        <v>125</v>
      </c>
      <c r="Z100" s="341"/>
      <c r="AA100" s="341" t="s">
        <v>543</v>
      </c>
      <c r="AB100" s="342">
        <v>165</v>
      </c>
      <c r="AC100" s="343">
        <f>Z100*AB100</f>
        <v>0</v>
      </c>
      <c r="AE100" s="340" t="s">
        <v>125</v>
      </c>
      <c r="AF100" s="341"/>
      <c r="AG100" s="341" t="s">
        <v>543</v>
      </c>
      <c r="AH100" s="342">
        <v>165</v>
      </c>
      <c r="AI100" s="343">
        <f>AF100*AH100</f>
        <v>0</v>
      </c>
    </row>
    <row r="101" spans="1:35" x14ac:dyDescent="0.25">
      <c r="A101" s="200" t="s">
        <v>126</v>
      </c>
      <c r="B101" s="201"/>
      <c r="C101" s="201" t="s">
        <v>543</v>
      </c>
      <c r="D101" s="202">
        <v>139</v>
      </c>
      <c r="E101" s="203">
        <f t="shared" ref="E101:E108" si="54">B101*D101</f>
        <v>0</v>
      </c>
      <c r="F101" s="196"/>
      <c r="G101" s="340" t="s">
        <v>126</v>
      </c>
      <c r="H101" s="341"/>
      <c r="I101" s="341" t="s">
        <v>543</v>
      </c>
      <c r="J101" s="342">
        <v>139</v>
      </c>
      <c r="K101" s="343">
        <f t="shared" ref="K101:K108" si="55">H101*J101</f>
        <v>0</v>
      </c>
      <c r="M101" s="340" t="s">
        <v>126</v>
      </c>
      <c r="N101" s="341"/>
      <c r="O101" s="341" t="s">
        <v>543</v>
      </c>
      <c r="P101" s="342">
        <v>139</v>
      </c>
      <c r="Q101" s="343">
        <f t="shared" ref="Q101:Q108" si="56">N101*P101</f>
        <v>0</v>
      </c>
      <c r="S101" s="340" t="s">
        <v>126</v>
      </c>
      <c r="T101" s="341"/>
      <c r="U101" s="341" t="s">
        <v>543</v>
      </c>
      <c r="V101" s="342">
        <v>139</v>
      </c>
      <c r="W101" s="343">
        <f t="shared" ref="W101:W108" si="57">T101*V101</f>
        <v>0</v>
      </c>
      <c r="Y101" s="340" t="s">
        <v>126</v>
      </c>
      <c r="Z101" s="341"/>
      <c r="AA101" s="341" t="s">
        <v>543</v>
      </c>
      <c r="AB101" s="342">
        <v>139</v>
      </c>
      <c r="AC101" s="343">
        <f t="shared" ref="AC101:AC108" si="58">Z101*AB101</f>
        <v>0</v>
      </c>
      <c r="AE101" s="340" t="s">
        <v>126</v>
      </c>
      <c r="AF101" s="341"/>
      <c r="AG101" s="341" t="s">
        <v>543</v>
      </c>
      <c r="AH101" s="342">
        <v>139</v>
      </c>
      <c r="AI101" s="343">
        <f t="shared" ref="AI101:AI108" si="59">AF101*AH101</f>
        <v>0</v>
      </c>
    </row>
    <row r="102" spans="1:35" x14ac:dyDescent="0.25">
      <c r="A102" s="200" t="s">
        <v>127</v>
      </c>
      <c r="B102" s="201"/>
      <c r="C102" s="201" t="s">
        <v>543</v>
      </c>
      <c r="D102" s="202">
        <v>139</v>
      </c>
      <c r="E102" s="203">
        <f t="shared" si="54"/>
        <v>0</v>
      </c>
      <c r="F102" s="196"/>
      <c r="G102" s="340" t="s">
        <v>127</v>
      </c>
      <c r="H102" s="341"/>
      <c r="I102" s="341" t="s">
        <v>543</v>
      </c>
      <c r="J102" s="342">
        <v>139</v>
      </c>
      <c r="K102" s="343">
        <f t="shared" si="55"/>
        <v>0</v>
      </c>
      <c r="M102" s="340" t="s">
        <v>127</v>
      </c>
      <c r="N102" s="341"/>
      <c r="O102" s="341" t="s">
        <v>543</v>
      </c>
      <c r="P102" s="342">
        <v>139</v>
      </c>
      <c r="Q102" s="343">
        <f t="shared" si="56"/>
        <v>0</v>
      </c>
      <c r="S102" s="340" t="s">
        <v>127</v>
      </c>
      <c r="T102" s="341"/>
      <c r="U102" s="341" t="s">
        <v>543</v>
      </c>
      <c r="V102" s="342">
        <v>139</v>
      </c>
      <c r="W102" s="343">
        <f t="shared" si="57"/>
        <v>0</v>
      </c>
      <c r="Y102" s="340" t="s">
        <v>127</v>
      </c>
      <c r="Z102" s="341"/>
      <c r="AA102" s="341" t="s">
        <v>543</v>
      </c>
      <c r="AB102" s="342">
        <v>139</v>
      </c>
      <c r="AC102" s="343">
        <f t="shared" si="58"/>
        <v>0</v>
      </c>
      <c r="AE102" s="340" t="s">
        <v>127</v>
      </c>
      <c r="AF102" s="341"/>
      <c r="AG102" s="341" t="s">
        <v>543</v>
      </c>
      <c r="AH102" s="342">
        <v>139</v>
      </c>
      <c r="AI102" s="343">
        <f t="shared" si="59"/>
        <v>0</v>
      </c>
    </row>
    <row r="103" spans="1:35" x14ac:dyDescent="0.25">
      <c r="A103" s="200" t="s">
        <v>129</v>
      </c>
      <c r="B103" s="201"/>
      <c r="C103" s="201" t="s">
        <v>543</v>
      </c>
      <c r="D103" s="202">
        <v>119</v>
      </c>
      <c r="E103" s="203">
        <f t="shared" si="54"/>
        <v>0</v>
      </c>
      <c r="F103" s="196"/>
      <c r="G103" s="340" t="s">
        <v>129</v>
      </c>
      <c r="H103" s="341"/>
      <c r="I103" s="341" t="s">
        <v>543</v>
      </c>
      <c r="J103" s="342">
        <v>119</v>
      </c>
      <c r="K103" s="343">
        <f t="shared" si="55"/>
        <v>0</v>
      </c>
      <c r="M103" s="340" t="s">
        <v>129</v>
      </c>
      <c r="N103" s="341"/>
      <c r="O103" s="341" t="s">
        <v>543</v>
      </c>
      <c r="P103" s="342">
        <v>119</v>
      </c>
      <c r="Q103" s="343">
        <f t="shared" si="56"/>
        <v>0</v>
      </c>
      <c r="S103" s="340" t="s">
        <v>129</v>
      </c>
      <c r="T103" s="341"/>
      <c r="U103" s="341" t="s">
        <v>543</v>
      </c>
      <c r="V103" s="342">
        <v>119</v>
      </c>
      <c r="W103" s="343">
        <f t="shared" si="57"/>
        <v>0</v>
      </c>
      <c r="Y103" s="340" t="s">
        <v>129</v>
      </c>
      <c r="Z103" s="341"/>
      <c r="AA103" s="341" t="s">
        <v>543</v>
      </c>
      <c r="AB103" s="342">
        <v>119</v>
      </c>
      <c r="AC103" s="343">
        <f t="shared" si="58"/>
        <v>0</v>
      </c>
      <c r="AE103" s="340" t="s">
        <v>129</v>
      </c>
      <c r="AF103" s="341"/>
      <c r="AG103" s="341" t="s">
        <v>543</v>
      </c>
      <c r="AH103" s="342">
        <v>119</v>
      </c>
      <c r="AI103" s="343">
        <f t="shared" si="59"/>
        <v>0</v>
      </c>
    </row>
    <row r="104" spans="1:35" x14ac:dyDescent="0.25">
      <c r="A104" s="200" t="s">
        <v>130</v>
      </c>
      <c r="B104" s="201"/>
      <c r="C104" s="201" t="s">
        <v>543</v>
      </c>
      <c r="D104" s="202">
        <v>99</v>
      </c>
      <c r="E104" s="203">
        <f t="shared" si="54"/>
        <v>0</v>
      </c>
      <c r="F104" s="196"/>
      <c r="G104" s="340" t="s">
        <v>130</v>
      </c>
      <c r="H104" s="341"/>
      <c r="I104" s="341" t="s">
        <v>543</v>
      </c>
      <c r="J104" s="342">
        <v>99</v>
      </c>
      <c r="K104" s="343">
        <f t="shared" si="55"/>
        <v>0</v>
      </c>
      <c r="M104" s="340" t="s">
        <v>130</v>
      </c>
      <c r="N104" s="341"/>
      <c r="O104" s="341" t="s">
        <v>543</v>
      </c>
      <c r="P104" s="342">
        <v>99</v>
      </c>
      <c r="Q104" s="343">
        <f t="shared" si="56"/>
        <v>0</v>
      </c>
      <c r="S104" s="340" t="s">
        <v>130</v>
      </c>
      <c r="T104" s="341"/>
      <c r="U104" s="341" t="s">
        <v>543</v>
      </c>
      <c r="V104" s="342">
        <v>99</v>
      </c>
      <c r="W104" s="343">
        <f t="shared" si="57"/>
        <v>0</v>
      </c>
      <c r="Y104" s="340" t="s">
        <v>130</v>
      </c>
      <c r="Z104" s="341"/>
      <c r="AA104" s="341" t="s">
        <v>543</v>
      </c>
      <c r="AB104" s="342">
        <v>99</v>
      </c>
      <c r="AC104" s="343">
        <f t="shared" si="58"/>
        <v>0</v>
      </c>
      <c r="AE104" s="340" t="s">
        <v>130</v>
      </c>
      <c r="AF104" s="341"/>
      <c r="AG104" s="341" t="s">
        <v>543</v>
      </c>
      <c r="AH104" s="342">
        <v>99</v>
      </c>
      <c r="AI104" s="343">
        <f t="shared" si="59"/>
        <v>0</v>
      </c>
    </row>
    <row r="105" spans="1:35" x14ac:dyDescent="0.25">
      <c r="A105" s="200" t="s">
        <v>131</v>
      </c>
      <c r="B105" s="201"/>
      <c r="C105" s="201" t="s">
        <v>543</v>
      </c>
      <c r="D105" s="202">
        <v>92</v>
      </c>
      <c r="E105" s="203">
        <f t="shared" si="54"/>
        <v>0</v>
      </c>
      <c r="F105" s="196"/>
      <c r="G105" s="340" t="s">
        <v>131</v>
      </c>
      <c r="H105" s="341"/>
      <c r="I105" s="341" t="s">
        <v>543</v>
      </c>
      <c r="J105" s="342">
        <v>92</v>
      </c>
      <c r="K105" s="343">
        <f t="shared" si="55"/>
        <v>0</v>
      </c>
      <c r="M105" s="340" t="s">
        <v>131</v>
      </c>
      <c r="N105" s="341"/>
      <c r="O105" s="341" t="s">
        <v>543</v>
      </c>
      <c r="P105" s="342">
        <v>92</v>
      </c>
      <c r="Q105" s="343">
        <f t="shared" si="56"/>
        <v>0</v>
      </c>
      <c r="S105" s="340" t="s">
        <v>131</v>
      </c>
      <c r="T105" s="341"/>
      <c r="U105" s="341" t="s">
        <v>543</v>
      </c>
      <c r="V105" s="342">
        <v>92</v>
      </c>
      <c r="W105" s="343">
        <f t="shared" si="57"/>
        <v>0</v>
      </c>
      <c r="Y105" s="340" t="s">
        <v>131</v>
      </c>
      <c r="Z105" s="341"/>
      <c r="AA105" s="341" t="s">
        <v>543</v>
      </c>
      <c r="AB105" s="342">
        <v>92</v>
      </c>
      <c r="AC105" s="343">
        <f t="shared" si="58"/>
        <v>0</v>
      </c>
      <c r="AE105" s="340" t="s">
        <v>131</v>
      </c>
      <c r="AF105" s="341"/>
      <c r="AG105" s="341" t="s">
        <v>543</v>
      </c>
      <c r="AH105" s="342">
        <v>92</v>
      </c>
      <c r="AI105" s="343">
        <f t="shared" si="59"/>
        <v>0</v>
      </c>
    </row>
    <row r="106" spans="1:35" x14ac:dyDescent="0.25">
      <c r="A106" s="200" t="s">
        <v>132</v>
      </c>
      <c r="B106" s="201"/>
      <c r="C106" s="201" t="s">
        <v>543</v>
      </c>
      <c r="D106" s="202">
        <v>79</v>
      </c>
      <c r="E106" s="203">
        <f t="shared" si="54"/>
        <v>0</v>
      </c>
      <c r="F106" s="196"/>
      <c r="G106" s="340" t="s">
        <v>132</v>
      </c>
      <c r="H106" s="341"/>
      <c r="I106" s="341" t="s">
        <v>543</v>
      </c>
      <c r="J106" s="342">
        <v>79</v>
      </c>
      <c r="K106" s="343">
        <f t="shared" si="55"/>
        <v>0</v>
      </c>
      <c r="M106" s="340" t="s">
        <v>132</v>
      </c>
      <c r="N106" s="341"/>
      <c r="O106" s="341" t="s">
        <v>543</v>
      </c>
      <c r="P106" s="342">
        <v>79</v>
      </c>
      <c r="Q106" s="343">
        <f t="shared" si="56"/>
        <v>0</v>
      </c>
      <c r="S106" s="340" t="s">
        <v>132</v>
      </c>
      <c r="T106" s="341"/>
      <c r="U106" s="341" t="s">
        <v>543</v>
      </c>
      <c r="V106" s="342">
        <v>79</v>
      </c>
      <c r="W106" s="343">
        <f t="shared" si="57"/>
        <v>0</v>
      </c>
      <c r="Y106" s="340" t="s">
        <v>132</v>
      </c>
      <c r="Z106" s="341"/>
      <c r="AA106" s="341" t="s">
        <v>543</v>
      </c>
      <c r="AB106" s="342">
        <v>79</v>
      </c>
      <c r="AC106" s="343">
        <f t="shared" si="58"/>
        <v>0</v>
      </c>
      <c r="AE106" s="340" t="s">
        <v>132</v>
      </c>
      <c r="AF106" s="341"/>
      <c r="AG106" s="341" t="s">
        <v>543</v>
      </c>
      <c r="AH106" s="342">
        <v>79</v>
      </c>
      <c r="AI106" s="343">
        <f t="shared" si="59"/>
        <v>0</v>
      </c>
    </row>
    <row r="107" spans="1:35" x14ac:dyDescent="0.25">
      <c r="A107" s="200" t="s">
        <v>133</v>
      </c>
      <c r="B107" s="201"/>
      <c r="C107" s="201" t="s">
        <v>543</v>
      </c>
      <c r="D107" s="202">
        <v>73</v>
      </c>
      <c r="E107" s="203">
        <f t="shared" si="54"/>
        <v>0</v>
      </c>
      <c r="F107" s="196"/>
      <c r="G107" s="340" t="s">
        <v>133</v>
      </c>
      <c r="H107" s="341"/>
      <c r="I107" s="341" t="s">
        <v>543</v>
      </c>
      <c r="J107" s="342">
        <v>73</v>
      </c>
      <c r="K107" s="343">
        <f t="shared" si="55"/>
        <v>0</v>
      </c>
      <c r="M107" s="340" t="s">
        <v>133</v>
      </c>
      <c r="N107" s="341"/>
      <c r="O107" s="341" t="s">
        <v>543</v>
      </c>
      <c r="P107" s="342">
        <v>73</v>
      </c>
      <c r="Q107" s="343">
        <f t="shared" si="56"/>
        <v>0</v>
      </c>
      <c r="S107" s="340" t="s">
        <v>133</v>
      </c>
      <c r="T107" s="341"/>
      <c r="U107" s="341" t="s">
        <v>543</v>
      </c>
      <c r="V107" s="342">
        <v>73</v>
      </c>
      <c r="W107" s="343">
        <f t="shared" si="57"/>
        <v>0</v>
      </c>
      <c r="Y107" s="340" t="s">
        <v>133</v>
      </c>
      <c r="Z107" s="341"/>
      <c r="AA107" s="341" t="s">
        <v>543</v>
      </c>
      <c r="AB107" s="342">
        <v>73</v>
      </c>
      <c r="AC107" s="343">
        <f t="shared" si="58"/>
        <v>0</v>
      </c>
      <c r="AE107" s="340" t="s">
        <v>133</v>
      </c>
      <c r="AF107" s="341"/>
      <c r="AG107" s="341" t="s">
        <v>543</v>
      </c>
      <c r="AH107" s="342">
        <v>73</v>
      </c>
      <c r="AI107" s="343">
        <f t="shared" si="59"/>
        <v>0</v>
      </c>
    </row>
    <row r="108" spans="1:35" ht="15.75" thickBot="1" x14ac:dyDescent="0.3">
      <c r="A108" s="204" t="s">
        <v>134</v>
      </c>
      <c r="B108" s="205"/>
      <c r="C108" s="205" t="s">
        <v>543</v>
      </c>
      <c r="D108" s="206">
        <v>59</v>
      </c>
      <c r="E108" s="207">
        <f t="shared" si="54"/>
        <v>0</v>
      </c>
      <c r="F108" s="196"/>
      <c r="G108" s="344" t="s">
        <v>134</v>
      </c>
      <c r="H108" s="345"/>
      <c r="I108" s="345" t="s">
        <v>543</v>
      </c>
      <c r="J108" s="346">
        <v>59</v>
      </c>
      <c r="K108" s="347">
        <f t="shared" si="55"/>
        <v>0</v>
      </c>
      <c r="M108" s="344" t="s">
        <v>134</v>
      </c>
      <c r="N108" s="345"/>
      <c r="O108" s="345" t="s">
        <v>543</v>
      </c>
      <c r="P108" s="346">
        <v>59</v>
      </c>
      <c r="Q108" s="347">
        <f t="shared" si="56"/>
        <v>0</v>
      </c>
      <c r="S108" s="344" t="s">
        <v>134</v>
      </c>
      <c r="T108" s="345"/>
      <c r="U108" s="345" t="s">
        <v>543</v>
      </c>
      <c r="V108" s="346">
        <v>59</v>
      </c>
      <c r="W108" s="347">
        <f t="shared" si="57"/>
        <v>0</v>
      </c>
      <c r="Y108" s="344" t="s">
        <v>134</v>
      </c>
      <c r="Z108" s="345"/>
      <c r="AA108" s="345" t="s">
        <v>543</v>
      </c>
      <c r="AB108" s="346">
        <v>59</v>
      </c>
      <c r="AC108" s="347">
        <f t="shared" si="58"/>
        <v>0</v>
      </c>
      <c r="AE108" s="344" t="s">
        <v>134</v>
      </c>
      <c r="AF108" s="345"/>
      <c r="AG108" s="345" t="s">
        <v>543</v>
      </c>
      <c r="AH108" s="346">
        <v>59</v>
      </c>
      <c r="AI108" s="347">
        <f t="shared" si="59"/>
        <v>0</v>
      </c>
    </row>
    <row r="109" spans="1:35" ht="16.5" thickTop="1" thickBot="1" x14ac:dyDescent="0.3">
      <c r="A109" s="35" t="s">
        <v>135</v>
      </c>
      <c r="B109" s="208">
        <f>SUM(B100:B108)</f>
        <v>0</v>
      </c>
      <c r="C109" s="208"/>
      <c r="D109" s="209"/>
      <c r="E109" s="30">
        <f>SUM(E100:E108)</f>
        <v>0</v>
      </c>
      <c r="F109" s="196"/>
      <c r="G109" s="323" t="s">
        <v>135</v>
      </c>
      <c r="H109" s="348">
        <f>SUM(H100:H108)</f>
        <v>0</v>
      </c>
      <c r="I109" s="348"/>
      <c r="J109" s="349"/>
      <c r="K109" s="321">
        <f>SUM(K100:K108)</f>
        <v>0</v>
      </c>
      <c r="M109" s="323" t="s">
        <v>135</v>
      </c>
      <c r="N109" s="348">
        <f>SUM(N100:N108)</f>
        <v>0</v>
      </c>
      <c r="O109" s="348"/>
      <c r="P109" s="349"/>
      <c r="Q109" s="321">
        <f>SUM(Q100:Q108)</f>
        <v>0</v>
      </c>
      <c r="S109" s="323" t="s">
        <v>135</v>
      </c>
      <c r="T109" s="348">
        <f>SUM(T100:T108)</f>
        <v>0</v>
      </c>
      <c r="U109" s="348"/>
      <c r="V109" s="349"/>
      <c r="W109" s="321">
        <f>SUM(W100:W108)</f>
        <v>0</v>
      </c>
      <c r="Y109" s="323" t="s">
        <v>135</v>
      </c>
      <c r="Z109" s="348">
        <f>SUM(Z100:Z108)</f>
        <v>0</v>
      </c>
      <c r="AA109" s="348"/>
      <c r="AB109" s="349"/>
      <c r="AC109" s="321">
        <f>SUM(AC100:AC108)</f>
        <v>0</v>
      </c>
      <c r="AE109" s="323" t="s">
        <v>135</v>
      </c>
      <c r="AF109" s="348">
        <f>SUM(AF100:AF108)</f>
        <v>0</v>
      </c>
      <c r="AG109" s="348"/>
      <c r="AH109" s="349"/>
      <c r="AI109" s="321">
        <f>SUM(AI100:AI108)</f>
        <v>0</v>
      </c>
    </row>
    <row r="110" spans="1:35" ht="15.75" thickBot="1" x14ac:dyDescent="0.3">
      <c r="A110" s="196"/>
      <c r="B110" s="196"/>
      <c r="C110" s="196"/>
      <c r="D110" s="196"/>
      <c r="E110" s="196"/>
      <c r="F110" s="196"/>
      <c r="G110" s="336"/>
      <c r="H110" s="336"/>
      <c r="I110" s="336"/>
      <c r="J110" s="336"/>
      <c r="K110" s="336"/>
      <c r="M110" s="336"/>
      <c r="N110" s="336"/>
      <c r="O110" s="336"/>
      <c r="P110" s="336"/>
      <c r="Q110" s="336"/>
      <c r="S110" s="336"/>
      <c r="T110" s="336"/>
      <c r="U110" s="336"/>
      <c r="V110" s="336"/>
      <c r="W110" s="336"/>
      <c r="Y110" s="336"/>
      <c r="Z110" s="336"/>
      <c r="AA110" s="336"/>
      <c r="AB110" s="336"/>
      <c r="AC110" s="336"/>
      <c r="AE110" s="336"/>
      <c r="AF110" s="336"/>
      <c r="AG110" s="336"/>
      <c r="AH110" s="336"/>
      <c r="AI110" s="336"/>
    </row>
    <row r="111" spans="1:35" x14ac:dyDescent="0.25">
      <c r="A111" s="34" t="s">
        <v>593</v>
      </c>
      <c r="B111" s="194"/>
      <c r="C111" s="194"/>
      <c r="D111" s="194"/>
      <c r="E111" s="195"/>
      <c r="F111" s="196"/>
      <c r="G111" s="322" t="s">
        <v>593</v>
      </c>
      <c r="H111" s="334"/>
      <c r="I111" s="334"/>
      <c r="J111" s="334"/>
      <c r="K111" s="335"/>
      <c r="M111" s="322" t="s">
        <v>593</v>
      </c>
      <c r="N111" s="334"/>
      <c r="O111" s="334"/>
      <c r="P111" s="334"/>
      <c r="Q111" s="335"/>
      <c r="S111" s="322" t="s">
        <v>593</v>
      </c>
      <c r="T111" s="334"/>
      <c r="U111" s="334"/>
      <c r="V111" s="334"/>
      <c r="W111" s="335"/>
      <c r="Y111" s="322" t="s">
        <v>593</v>
      </c>
      <c r="Z111" s="334"/>
      <c r="AA111" s="334"/>
      <c r="AB111" s="334"/>
      <c r="AC111" s="335"/>
      <c r="AE111" s="322" t="s">
        <v>593</v>
      </c>
      <c r="AF111" s="334"/>
      <c r="AG111" s="334"/>
      <c r="AH111" s="334"/>
      <c r="AI111" s="335"/>
    </row>
    <row r="112" spans="1:35" x14ac:dyDescent="0.25">
      <c r="A112" s="197" t="s">
        <v>122</v>
      </c>
      <c r="B112" s="198" t="s">
        <v>123</v>
      </c>
      <c r="C112" s="198" t="s">
        <v>137</v>
      </c>
      <c r="D112" s="198" t="s">
        <v>188</v>
      </c>
      <c r="E112" s="199" t="s">
        <v>124</v>
      </c>
      <c r="F112" s="196"/>
      <c r="G112" s="337" t="s">
        <v>122</v>
      </c>
      <c r="H112" s="338" t="s">
        <v>123</v>
      </c>
      <c r="I112" s="338" t="s">
        <v>137</v>
      </c>
      <c r="J112" s="338" t="s">
        <v>188</v>
      </c>
      <c r="K112" s="339" t="s">
        <v>124</v>
      </c>
      <c r="M112" s="337" t="s">
        <v>122</v>
      </c>
      <c r="N112" s="338" t="s">
        <v>123</v>
      </c>
      <c r="O112" s="338" t="s">
        <v>137</v>
      </c>
      <c r="P112" s="338" t="s">
        <v>188</v>
      </c>
      <c r="Q112" s="339" t="s">
        <v>124</v>
      </c>
      <c r="S112" s="337" t="s">
        <v>122</v>
      </c>
      <c r="T112" s="338" t="s">
        <v>123</v>
      </c>
      <c r="U112" s="338" t="s">
        <v>137</v>
      </c>
      <c r="V112" s="338" t="s">
        <v>188</v>
      </c>
      <c r="W112" s="339" t="s">
        <v>124</v>
      </c>
      <c r="Y112" s="337" t="s">
        <v>122</v>
      </c>
      <c r="Z112" s="338" t="s">
        <v>123</v>
      </c>
      <c r="AA112" s="338" t="s">
        <v>137</v>
      </c>
      <c r="AB112" s="338" t="s">
        <v>188</v>
      </c>
      <c r="AC112" s="339" t="s">
        <v>124</v>
      </c>
      <c r="AE112" s="337" t="s">
        <v>122</v>
      </c>
      <c r="AF112" s="338" t="s">
        <v>123</v>
      </c>
      <c r="AG112" s="338" t="s">
        <v>137</v>
      </c>
      <c r="AH112" s="338" t="s">
        <v>188</v>
      </c>
      <c r="AI112" s="339" t="s">
        <v>124</v>
      </c>
    </row>
    <row r="113" spans="1:35" x14ac:dyDescent="0.25">
      <c r="A113" s="200" t="s">
        <v>125</v>
      </c>
      <c r="B113" s="201"/>
      <c r="C113" s="201" t="s">
        <v>543</v>
      </c>
      <c r="D113" s="202">
        <v>165</v>
      </c>
      <c r="E113" s="203">
        <f>B113*D113</f>
        <v>0</v>
      </c>
      <c r="F113" s="196"/>
      <c r="G113" s="340" t="s">
        <v>125</v>
      </c>
      <c r="H113" s="341"/>
      <c r="I113" s="341" t="s">
        <v>543</v>
      </c>
      <c r="J113" s="342">
        <v>165</v>
      </c>
      <c r="K113" s="343">
        <f>H113*J113</f>
        <v>0</v>
      </c>
      <c r="M113" s="340" t="s">
        <v>125</v>
      </c>
      <c r="N113" s="341"/>
      <c r="O113" s="341" t="s">
        <v>543</v>
      </c>
      <c r="P113" s="342">
        <v>165</v>
      </c>
      <c r="Q113" s="343">
        <f>N113*P113</f>
        <v>0</v>
      </c>
      <c r="S113" s="340" t="s">
        <v>125</v>
      </c>
      <c r="T113" s="341"/>
      <c r="U113" s="341" t="s">
        <v>543</v>
      </c>
      <c r="V113" s="342">
        <v>165</v>
      </c>
      <c r="W113" s="343">
        <f>T113*V113</f>
        <v>0</v>
      </c>
      <c r="Y113" s="340" t="s">
        <v>125</v>
      </c>
      <c r="Z113" s="341"/>
      <c r="AA113" s="341" t="s">
        <v>543</v>
      </c>
      <c r="AB113" s="342">
        <v>165</v>
      </c>
      <c r="AC113" s="343">
        <f>Z113*AB113</f>
        <v>0</v>
      </c>
      <c r="AE113" s="340" t="s">
        <v>125</v>
      </c>
      <c r="AF113" s="341"/>
      <c r="AG113" s="341" t="s">
        <v>543</v>
      </c>
      <c r="AH113" s="342">
        <v>165</v>
      </c>
      <c r="AI113" s="343">
        <f>AF113*AH113</f>
        <v>0</v>
      </c>
    </row>
    <row r="114" spans="1:35" x14ac:dyDescent="0.25">
      <c r="A114" s="200" t="s">
        <v>126</v>
      </c>
      <c r="B114" s="201"/>
      <c r="C114" s="201" t="s">
        <v>543</v>
      </c>
      <c r="D114" s="202">
        <v>139</v>
      </c>
      <c r="E114" s="203">
        <f t="shared" ref="E114:E121" si="60">B114*D114</f>
        <v>0</v>
      </c>
      <c r="F114" s="196"/>
      <c r="G114" s="340" t="s">
        <v>126</v>
      </c>
      <c r="H114" s="341"/>
      <c r="I114" s="341" t="s">
        <v>543</v>
      </c>
      <c r="J114" s="342">
        <v>139</v>
      </c>
      <c r="K114" s="343">
        <f t="shared" ref="K114:K121" si="61">H114*J114</f>
        <v>0</v>
      </c>
      <c r="M114" s="340" t="s">
        <v>126</v>
      </c>
      <c r="N114" s="341"/>
      <c r="O114" s="341" t="s">
        <v>543</v>
      </c>
      <c r="P114" s="342">
        <v>139</v>
      </c>
      <c r="Q114" s="343">
        <f t="shared" ref="Q114:Q121" si="62">N114*P114</f>
        <v>0</v>
      </c>
      <c r="S114" s="340" t="s">
        <v>126</v>
      </c>
      <c r="T114" s="341"/>
      <c r="U114" s="341" t="s">
        <v>543</v>
      </c>
      <c r="V114" s="342">
        <v>139</v>
      </c>
      <c r="W114" s="343">
        <f t="shared" ref="W114:W121" si="63">T114*V114</f>
        <v>0</v>
      </c>
      <c r="Y114" s="340" t="s">
        <v>126</v>
      </c>
      <c r="Z114" s="341"/>
      <c r="AA114" s="341" t="s">
        <v>543</v>
      </c>
      <c r="AB114" s="342">
        <v>139</v>
      </c>
      <c r="AC114" s="343">
        <f t="shared" ref="AC114:AC121" si="64">Z114*AB114</f>
        <v>0</v>
      </c>
      <c r="AE114" s="340" t="s">
        <v>126</v>
      </c>
      <c r="AF114" s="341"/>
      <c r="AG114" s="341" t="s">
        <v>543</v>
      </c>
      <c r="AH114" s="342">
        <v>139</v>
      </c>
      <c r="AI114" s="343">
        <f t="shared" ref="AI114:AI121" si="65">AF114*AH114</f>
        <v>0</v>
      </c>
    </row>
    <row r="115" spans="1:35" x14ac:dyDescent="0.25">
      <c r="A115" s="200" t="s">
        <v>127</v>
      </c>
      <c r="B115" s="201"/>
      <c r="C115" s="201" t="s">
        <v>543</v>
      </c>
      <c r="D115" s="202">
        <v>139</v>
      </c>
      <c r="E115" s="203">
        <f t="shared" si="60"/>
        <v>0</v>
      </c>
      <c r="F115" s="196"/>
      <c r="G115" s="340" t="s">
        <v>127</v>
      </c>
      <c r="H115" s="341"/>
      <c r="I115" s="341" t="s">
        <v>543</v>
      </c>
      <c r="J115" s="342">
        <v>139</v>
      </c>
      <c r="K115" s="343">
        <f t="shared" si="61"/>
        <v>0</v>
      </c>
      <c r="M115" s="340" t="s">
        <v>127</v>
      </c>
      <c r="N115" s="341"/>
      <c r="O115" s="341" t="s">
        <v>543</v>
      </c>
      <c r="P115" s="342">
        <v>139</v>
      </c>
      <c r="Q115" s="343">
        <f t="shared" si="62"/>
        <v>0</v>
      </c>
      <c r="S115" s="340" t="s">
        <v>127</v>
      </c>
      <c r="T115" s="341"/>
      <c r="U115" s="341" t="s">
        <v>543</v>
      </c>
      <c r="V115" s="342">
        <v>139</v>
      </c>
      <c r="W115" s="343">
        <f t="shared" si="63"/>
        <v>0</v>
      </c>
      <c r="Y115" s="340" t="s">
        <v>127</v>
      </c>
      <c r="Z115" s="341"/>
      <c r="AA115" s="341" t="s">
        <v>543</v>
      </c>
      <c r="AB115" s="342">
        <v>139</v>
      </c>
      <c r="AC115" s="343">
        <f t="shared" si="64"/>
        <v>0</v>
      </c>
      <c r="AE115" s="340" t="s">
        <v>127</v>
      </c>
      <c r="AF115" s="341"/>
      <c r="AG115" s="341" t="s">
        <v>543</v>
      </c>
      <c r="AH115" s="342">
        <v>139</v>
      </c>
      <c r="AI115" s="343">
        <f t="shared" si="65"/>
        <v>0</v>
      </c>
    </row>
    <row r="116" spans="1:35" x14ac:dyDescent="0.25">
      <c r="A116" s="200" t="s">
        <v>129</v>
      </c>
      <c r="B116" s="201"/>
      <c r="C116" s="201" t="s">
        <v>543</v>
      </c>
      <c r="D116" s="202">
        <v>119</v>
      </c>
      <c r="E116" s="203">
        <f t="shared" si="60"/>
        <v>0</v>
      </c>
      <c r="F116" s="196"/>
      <c r="G116" s="340" t="s">
        <v>129</v>
      </c>
      <c r="H116" s="341"/>
      <c r="I116" s="341" t="s">
        <v>543</v>
      </c>
      <c r="J116" s="342">
        <v>119</v>
      </c>
      <c r="K116" s="343">
        <f t="shared" si="61"/>
        <v>0</v>
      </c>
      <c r="M116" s="340" t="s">
        <v>129</v>
      </c>
      <c r="N116" s="341"/>
      <c r="O116" s="341" t="s">
        <v>543</v>
      </c>
      <c r="P116" s="342">
        <v>119</v>
      </c>
      <c r="Q116" s="343">
        <f t="shared" si="62"/>
        <v>0</v>
      </c>
      <c r="S116" s="340" t="s">
        <v>129</v>
      </c>
      <c r="T116" s="341"/>
      <c r="U116" s="341" t="s">
        <v>543</v>
      </c>
      <c r="V116" s="342">
        <v>119</v>
      </c>
      <c r="W116" s="343">
        <f t="shared" si="63"/>
        <v>0</v>
      </c>
      <c r="Y116" s="340" t="s">
        <v>129</v>
      </c>
      <c r="Z116" s="341"/>
      <c r="AA116" s="341" t="s">
        <v>543</v>
      </c>
      <c r="AB116" s="342">
        <v>119</v>
      </c>
      <c r="AC116" s="343">
        <f t="shared" si="64"/>
        <v>0</v>
      </c>
      <c r="AE116" s="340" t="s">
        <v>129</v>
      </c>
      <c r="AF116" s="341"/>
      <c r="AG116" s="341" t="s">
        <v>543</v>
      </c>
      <c r="AH116" s="342">
        <v>119</v>
      </c>
      <c r="AI116" s="343">
        <f t="shared" si="65"/>
        <v>0</v>
      </c>
    </row>
    <row r="117" spans="1:35" x14ac:dyDescent="0.25">
      <c r="A117" s="200" t="s">
        <v>130</v>
      </c>
      <c r="B117" s="201"/>
      <c r="C117" s="201" t="s">
        <v>543</v>
      </c>
      <c r="D117" s="202">
        <v>99</v>
      </c>
      <c r="E117" s="203">
        <f t="shared" si="60"/>
        <v>0</v>
      </c>
      <c r="F117" s="196"/>
      <c r="G117" s="340" t="s">
        <v>130</v>
      </c>
      <c r="H117" s="341"/>
      <c r="I117" s="341" t="s">
        <v>543</v>
      </c>
      <c r="J117" s="342">
        <v>99</v>
      </c>
      <c r="K117" s="343">
        <f t="shared" si="61"/>
        <v>0</v>
      </c>
      <c r="M117" s="340" t="s">
        <v>130</v>
      </c>
      <c r="N117" s="341"/>
      <c r="O117" s="341" t="s">
        <v>543</v>
      </c>
      <c r="P117" s="342">
        <v>99</v>
      </c>
      <c r="Q117" s="343">
        <f t="shared" si="62"/>
        <v>0</v>
      </c>
      <c r="S117" s="340" t="s">
        <v>130</v>
      </c>
      <c r="T117" s="341"/>
      <c r="U117" s="341" t="s">
        <v>543</v>
      </c>
      <c r="V117" s="342">
        <v>99</v>
      </c>
      <c r="W117" s="343">
        <f t="shared" si="63"/>
        <v>0</v>
      </c>
      <c r="Y117" s="340" t="s">
        <v>130</v>
      </c>
      <c r="Z117" s="341"/>
      <c r="AA117" s="341" t="s">
        <v>543</v>
      </c>
      <c r="AB117" s="342">
        <v>99</v>
      </c>
      <c r="AC117" s="343">
        <f t="shared" si="64"/>
        <v>0</v>
      </c>
      <c r="AE117" s="340" t="s">
        <v>130</v>
      </c>
      <c r="AF117" s="341"/>
      <c r="AG117" s="341" t="s">
        <v>543</v>
      </c>
      <c r="AH117" s="342">
        <v>99</v>
      </c>
      <c r="AI117" s="343">
        <f t="shared" si="65"/>
        <v>0</v>
      </c>
    </row>
    <row r="118" spans="1:35" x14ac:dyDescent="0.25">
      <c r="A118" s="200" t="s">
        <v>131</v>
      </c>
      <c r="B118" s="201"/>
      <c r="C118" s="201" t="s">
        <v>543</v>
      </c>
      <c r="D118" s="202">
        <v>92</v>
      </c>
      <c r="E118" s="203">
        <f t="shared" si="60"/>
        <v>0</v>
      </c>
      <c r="F118" s="196"/>
      <c r="G118" s="340" t="s">
        <v>131</v>
      </c>
      <c r="H118" s="341"/>
      <c r="I118" s="341" t="s">
        <v>543</v>
      </c>
      <c r="J118" s="342">
        <v>92</v>
      </c>
      <c r="K118" s="343">
        <f t="shared" si="61"/>
        <v>0</v>
      </c>
      <c r="M118" s="340" t="s">
        <v>131</v>
      </c>
      <c r="N118" s="341"/>
      <c r="O118" s="341" t="s">
        <v>543</v>
      </c>
      <c r="P118" s="342">
        <v>92</v>
      </c>
      <c r="Q118" s="343">
        <f t="shared" si="62"/>
        <v>0</v>
      </c>
      <c r="S118" s="340" t="s">
        <v>131</v>
      </c>
      <c r="T118" s="341"/>
      <c r="U118" s="341" t="s">
        <v>543</v>
      </c>
      <c r="V118" s="342">
        <v>92</v>
      </c>
      <c r="W118" s="343">
        <f t="shared" si="63"/>
        <v>0</v>
      </c>
      <c r="Y118" s="340" t="s">
        <v>131</v>
      </c>
      <c r="Z118" s="341"/>
      <c r="AA118" s="341" t="s">
        <v>543</v>
      </c>
      <c r="AB118" s="342">
        <v>92</v>
      </c>
      <c r="AC118" s="343">
        <f t="shared" si="64"/>
        <v>0</v>
      </c>
      <c r="AE118" s="340" t="s">
        <v>131</v>
      </c>
      <c r="AF118" s="341"/>
      <c r="AG118" s="341" t="s">
        <v>543</v>
      </c>
      <c r="AH118" s="342">
        <v>92</v>
      </c>
      <c r="AI118" s="343">
        <f t="shared" si="65"/>
        <v>0</v>
      </c>
    </row>
    <row r="119" spans="1:35" x14ac:dyDescent="0.25">
      <c r="A119" s="200" t="s">
        <v>132</v>
      </c>
      <c r="B119" s="201"/>
      <c r="C119" s="201" t="s">
        <v>543</v>
      </c>
      <c r="D119" s="202">
        <v>79</v>
      </c>
      <c r="E119" s="203">
        <f t="shared" si="60"/>
        <v>0</v>
      </c>
      <c r="F119" s="196"/>
      <c r="G119" s="340" t="s">
        <v>132</v>
      </c>
      <c r="H119" s="341"/>
      <c r="I119" s="341" t="s">
        <v>543</v>
      </c>
      <c r="J119" s="342">
        <v>79</v>
      </c>
      <c r="K119" s="343">
        <f t="shared" si="61"/>
        <v>0</v>
      </c>
      <c r="M119" s="340" t="s">
        <v>132</v>
      </c>
      <c r="N119" s="341"/>
      <c r="O119" s="341" t="s">
        <v>543</v>
      </c>
      <c r="P119" s="342">
        <v>79</v>
      </c>
      <c r="Q119" s="343">
        <f t="shared" si="62"/>
        <v>0</v>
      </c>
      <c r="S119" s="340" t="s">
        <v>132</v>
      </c>
      <c r="T119" s="341"/>
      <c r="U119" s="341" t="s">
        <v>543</v>
      </c>
      <c r="V119" s="342">
        <v>79</v>
      </c>
      <c r="W119" s="343">
        <f t="shared" si="63"/>
        <v>0</v>
      </c>
      <c r="Y119" s="340" t="s">
        <v>132</v>
      </c>
      <c r="Z119" s="341"/>
      <c r="AA119" s="341" t="s">
        <v>543</v>
      </c>
      <c r="AB119" s="342">
        <v>79</v>
      </c>
      <c r="AC119" s="343">
        <f t="shared" si="64"/>
        <v>0</v>
      </c>
      <c r="AE119" s="340" t="s">
        <v>132</v>
      </c>
      <c r="AF119" s="341"/>
      <c r="AG119" s="341" t="s">
        <v>543</v>
      </c>
      <c r="AH119" s="342">
        <v>79</v>
      </c>
      <c r="AI119" s="343">
        <f t="shared" si="65"/>
        <v>0</v>
      </c>
    </row>
    <row r="120" spans="1:35" x14ac:dyDescent="0.25">
      <c r="A120" s="200" t="s">
        <v>133</v>
      </c>
      <c r="B120" s="201"/>
      <c r="C120" s="201" t="s">
        <v>543</v>
      </c>
      <c r="D120" s="202">
        <v>73</v>
      </c>
      <c r="E120" s="203">
        <f t="shared" si="60"/>
        <v>0</v>
      </c>
      <c r="F120" s="196"/>
      <c r="G120" s="340" t="s">
        <v>133</v>
      </c>
      <c r="H120" s="341"/>
      <c r="I120" s="341" t="s">
        <v>543</v>
      </c>
      <c r="J120" s="342">
        <v>73</v>
      </c>
      <c r="K120" s="343">
        <f t="shared" si="61"/>
        <v>0</v>
      </c>
      <c r="M120" s="340" t="s">
        <v>133</v>
      </c>
      <c r="N120" s="341"/>
      <c r="O120" s="341" t="s">
        <v>543</v>
      </c>
      <c r="P120" s="342">
        <v>73</v>
      </c>
      <c r="Q120" s="343">
        <f t="shared" si="62"/>
        <v>0</v>
      </c>
      <c r="S120" s="340" t="s">
        <v>133</v>
      </c>
      <c r="T120" s="341"/>
      <c r="U120" s="341" t="s">
        <v>543</v>
      </c>
      <c r="V120" s="342">
        <v>73</v>
      </c>
      <c r="W120" s="343">
        <f t="shared" si="63"/>
        <v>0</v>
      </c>
      <c r="Y120" s="340" t="s">
        <v>133</v>
      </c>
      <c r="Z120" s="341"/>
      <c r="AA120" s="341" t="s">
        <v>543</v>
      </c>
      <c r="AB120" s="342">
        <v>73</v>
      </c>
      <c r="AC120" s="343">
        <f t="shared" si="64"/>
        <v>0</v>
      </c>
      <c r="AE120" s="340" t="s">
        <v>133</v>
      </c>
      <c r="AF120" s="341"/>
      <c r="AG120" s="341" t="s">
        <v>543</v>
      </c>
      <c r="AH120" s="342">
        <v>73</v>
      </c>
      <c r="AI120" s="343">
        <f t="shared" si="65"/>
        <v>0</v>
      </c>
    </row>
    <row r="121" spans="1:35" ht="15.75" thickBot="1" x14ac:dyDescent="0.3">
      <c r="A121" s="204" t="s">
        <v>134</v>
      </c>
      <c r="B121" s="205"/>
      <c r="C121" s="205" t="s">
        <v>543</v>
      </c>
      <c r="D121" s="206">
        <v>59</v>
      </c>
      <c r="E121" s="207">
        <f t="shared" si="60"/>
        <v>0</v>
      </c>
      <c r="F121" s="196"/>
      <c r="G121" s="344" t="s">
        <v>134</v>
      </c>
      <c r="H121" s="345"/>
      <c r="I121" s="345" t="s">
        <v>543</v>
      </c>
      <c r="J121" s="346">
        <v>59</v>
      </c>
      <c r="K121" s="347">
        <f t="shared" si="61"/>
        <v>0</v>
      </c>
      <c r="M121" s="344" t="s">
        <v>134</v>
      </c>
      <c r="N121" s="345"/>
      <c r="O121" s="345" t="s">
        <v>543</v>
      </c>
      <c r="P121" s="346">
        <v>59</v>
      </c>
      <c r="Q121" s="347">
        <f t="shared" si="62"/>
        <v>0</v>
      </c>
      <c r="S121" s="344" t="s">
        <v>134</v>
      </c>
      <c r="T121" s="345"/>
      <c r="U121" s="345" t="s">
        <v>543</v>
      </c>
      <c r="V121" s="346">
        <v>59</v>
      </c>
      <c r="W121" s="347">
        <f t="shared" si="63"/>
        <v>0</v>
      </c>
      <c r="Y121" s="344" t="s">
        <v>134</v>
      </c>
      <c r="Z121" s="345"/>
      <c r="AA121" s="345" t="s">
        <v>543</v>
      </c>
      <c r="AB121" s="346">
        <v>59</v>
      </c>
      <c r="AC121" s="347">
        <f t="shared" si="64"/>
        <v>0</v>
      </c>
      <c r="AE121" s="344" t="s">
        <v>134</v>
      </c>
      <c r="AF121" s="345"/>
      <c r="AG121" s="345" t="s">
        <v>543</v>
      </c>
      <c r="AH121" s="346">
        <v>59</v>
      </c>
      <c r="AI121" s="347">
        <f t="shared" si="65"/>
        <v>0</v>
      </c>
    </row>
    <row r="122" spans="1:35" ht="16.5" thickTop="1" thickBot="1" x14ac:dyDescent="0.3">
      <c r="A122" s="35" t="s">
        <v>135</v>
      </c>
      <c r="B122" s="208">
        <f>SUM(B113:B121)</f>
        <v>0</v>
      </c>
      <c r="C122" s="208"/>
      <c r="D122" s="209"/>
      <c r="E122" s="30">
        <f>SUM(E113:E121)</f>
        <v>0</v>
      </c>
      <c r="F122" s="196"/>
      <c r="G122" s="323" t="s">
        <v>135</v>
      </c>
      <c r="H122" s="348">
        <f>SUM(H113:H121)</f>
        <v>0</v>
      </c>
      <c r="I122" s="348"/>
      <c r="J122" s="349"/>
      <c r="K122" s="321">
        <f>SUM(K113:K121)</f>
        <v>0</v>
      </c>
      <c r="M122" s="323" t="s">
        <v>135</v>
      </c>
      <c r="N122" s="348">
        <f>SUM(N113:N121)</f>
        <v>0</v>
      </c>
      <c r="O122" s="348"/>
      <c r="P122" s="349"/>
      <c r="Q122" s="321">
        <f>SUM(Q113:Q121)</f>
        <v>0</v>
      </c>
      <c r="S122" s="323" t="s">
        <v>135</v>
      </c>
      <c r="T122" s="348">
        <f>SUM(T113:T121)</f>
        <v>0</v>
      </c>
      <c r="U122" s="348"/>
      <c r="V122" s="349"/>
      <c r="W122" s="321">
        <f>SUM(W113:W121)</f>
        <v>0</v>
      </c>
      <c r="Y122" s="323" t="s">
        <v>135</v>
      </c>
      <c r="Z122" s="348">
        <f>SUM(Z113:Z121)</f>
        <v>0</v>
      </c>
      <c r="AA122" s="348"/>
      <c r="AB122" s="349"/>
      <c r="AC122" s="321">
        <f>SUM(AC113:AC121)</f>
        <v>0</v>
      </c>
      <c r="AE122" s="323" t="s">
        <v>135</v>
      </c>
      <c r="AF122" s="348">
        <f>SUM(AF113:AF121)</f>
        <v>0</v>
      </c>
      <c r="AG122" s="348"/>
      <c r="AH122" s="349"/>
      <c r="AI122" s="321">
        <f>SUM(AI113:AI121)</f>
        <v>0</v>
      </c>
    </row>
    <row r="123" spans="1:35" ht="15.75" thickBot="1" x14ac:dyDescent="0.3">
      <c r="A123" s="196"/>
      <c r="B123" s="196"/>
      <c r="C123" s="196"/>
      <c r="D123" s="196"/>
      <c r="E123" s="196"/>
      <c r="F123" s="196"/>
      <c r="G123" s="336"/>
      <c r="H123" s="336"/>
      <c r="I123" s="336"/>
      <c r="J123" s="336"/>
      <c r="K123" s="336"/>
      <c r="M123" s="336"/>
      <c r="N123" s="336"/>
      <c r="O123" s="336"/>
      <c r="P123" s="336"/>
      <c r="Q123" s="336"/>
      <c r="S123" s="336"/>
      <c r="T123" s="336"/>
      <c r="U123" s="336"/>
      <c r="V123" s="336"/>
      <c r="W123" s="336"/>
      <c r="Y123" s="336"/>
      <c r="Z123" s="336"/>
      <c r="AA123" s="336"/>
      <c r="AB123" s="336"/>
      <c r="AC123" s="336"/>
      <c r="AE123" s="336"/>
      <c r="AF123" s="336"/>
      <c r="AG123" s="336"/>
      <c r="AH123" s="336"/>
      <c r="AI123" s="336"/>
    </row>
    <row r="124" spans="1:35" ht="15.75" thickBot="1" x14ac:dyDescent="0.3">
      <c r="A124" s="400" t="s">
        <v>735</v>
      </c>
      <c r="B124" s="263" t="str">
        <f>A1</f>
        <v>Fiscal Year 2017/2018</v>
      </c>
      <c r="C124" s="263"/>
      <c r="D124" s="263"/>
      <c r="E124" s="327">
        <f>E122+E109+E96+E59+E14</f>
        <v>0</v>
      </c>
      <c r="F124" s="196"/>
      <c r="G124" s="400" t="s">
        <v>735</v>
      </c>
      <c r="H124" s="263" t="str">
        <f>G1</f>
        <v>Fiscal Year 2018/2019</v>
      </c>
      <c r="I124" s="263"/>
      <c r="J124" s="263"/>
      <c r="K124" s="327">
        <f>K122+K109+K96+K59+K14</f>
        <v>0</v>
      </c>
      <c r="M124" s="400" t="s">
        <v>735</v>
      </c>
      <c r="N124" s="263" t="str">
        <f>M1</f>
        <v>Fiscal Year 2019/2020</v>
      </c>
      <c r="O124" s="263"/>
      <c r="P124" s="263"/>
      <c r="Q124" s="327">
        <f>Q122+Q109+Q96+Q59+Q14</f>
        <v>0</v>
      </c>
      <c r="S124" s="400" t="s">
        <v>735</v>
      </c>
      <c r="T124" s="263" t="str">
        <f>S1</f>
        <v>Fiscal Year 2020/2021</v>
      </c>
      <c r="U124" s="263"/>
      <c r="V124" s="263"/>
      <c r="W124" s="327">
        <f>W122+W109+W96+W59+W14</f>
        <v>0</v>
      </c>
      <c r="Y124" s="400" t="s">
        <v>735</v>
      </c>
      <c r="Z124" s="263" t="str">
        <f>Y1</f>
        <v>Fiscal Year 2021/2022</v>
      </c>
      <c r="AA124" s="263"/>
      <c r="AB124" s="263"/>
      <c r="AC124" s="327">
        <f>AC122+AC109+AC96+AC59+AC14</f>
        <v>0</v>
      </c>
      <c r="AE124" s="400" t="s">
        <v>735</v>
      </c>
      <c r="AF124" s="263" t="str">
        <f>AE1</f>
        <v>Fiscal Year 2022/2023</v>
      </c>
      <c r="AG124" s="263"/>
      <c r="AH124" s="263"/>
      <c r="AI124" s="327">
        <f>AI122+AI109+AI96+AI59+AI14</f>
        <v>0</v>
      </c>
    </row>
    <row r="125" spans="1:35" x14ac:dyDescent="0.25">
      <c r="A125" s="196"/>
      <c r="B125" s="196"/>
      <c r="C125" s="196"/>
      <c r="D125" s="196"/>
      <c r="E125" s="196"/>
      <c r="F125" s="196"/>
    </row>
    <row r="126" spans="1:35" x14ac:dyDescent="0.25">
      <c r="A126" s="196"/>
      <c r="B126" s="196"/>
      <c r="C126" s="196"/>
      <c r="D126" s="196"/>
      <c r="E126" s="196"/>
      <c r="F126" s="196"/>
    </row>
    <row r="127" spans="1:35" x14ac:dyDescent="0.25">
      <c r="A127" s="196"/>
      <c r="B127" s="196"/>
      <c r="C127" s="196"/>
      <c r="D127" s="196"/>
      <c r="E127" s="196"/>
      <c r="F127" s="196"/>
    </row>
    <row r="128" spans="1:35" x14ac:dyDescent="0.25">
      <c r="A128" s="196"/>
      <c r="B128" s="196"/>
      <c r="C128" s="196"/>
      <c r="D128" s="196"/>
      <c r="E128" s="196"/>
      <c r="F128" s="196"/>
    </row>
    <row r="129" spans="1:6" x14ac:dyDescent="0.25">
      <c r="A129" s="196"/>
      <c r="B129" s="196"/>
      <c r="C129" s="196"/>
      <c r="D129" s="196"/>
      <c r="E129" s="196"/>
      <c r="F129" s="196"/>
    </row>
    <row r="130" spans="1:6" x14ac:dyDescent="0.25">
      <c r="A130" s="196"/>
      <c r="B130" s="196"/>
      <c r="C130" s="196"/>
      <c r="D130" s="196"/>
      <c r="E130" s="196"/>
      <c r="F130" s="196"/>
    </row>
    <row r="131" spans="1:6" x14ac:dyDescent="0.25">
      <c r="A131" s="196"/>
      <c r="B131" s="196"/>
      <c r="C131" s="196"/>
      <c r="D131" s="196"/>
      <c r="E131" s="196"/>
      <c r="F131" s="196"/>
    </row>
    <row r="132" spans="1:6" x14ac:dyDescent="0.25">
      <c r="A132" s="196"/>
      <c r="B132" s="196"/>
      <c r="C132" s="196"/>
      <c r="D132" s="196"/>
      <c r="E132" s="196"/>
      <c r="F132" s="196"/>
    </row>
    <row r="133" spans="1:6" x14ac:dyDescent="0.25">
      <c r="A133" s="196"/>
      <c r="B133" s="196"/>
      <c r="C133" s="196"/>
      <c r="D133" s="196"/>
      <c r="E133" s="196"/>
      <c r="F133" s="196"/>
    </row>
    <row r="134" spans="1:6" x14ac:dyDescent="0.25">
      <c r="A134" s="196"/>
      <c r="B134" s="196"/>
      <c r="C134" s="196"/>
      <c r="D134" s="196"/>
      <c r="E134" s="196"/>
      <c r="F134" s="196"/>
    </row>
    <row r="135" spans="1:6" x14ac:dyDescent="0.25">
      <c r="A135" s="196"/>
      <c r="B135" s="196"/>
      <c r="C135" s="196"/>
      <c r="D135" s="196"/>
      <c r="E135" s="196"/>
      <c r="F135" s="196"/>
    </row>
    <row r="136" spans="1:6" x14ac:dyDescent="0.25">
      <c r="A136" s="196"/>
      <c r="B136" s="196"/>
      <c r="C136" s="196"/>
      <c r="D136" s="196"/>
      <c r="E136" s="196"/>
      <c r="F136" s="196"/>
    </row>
    <row r="137" spans="1:6" x14ac:dyDescent="0.25">
      <c r="A137" s="196"/>
      <c r="B137" s="196"/>
      <c r="C137" s="196"/>
      <c r="D137" s="196"/>
      <c r="E137" s="196"/>
      <c r="F137" s="196"/>
    </row>
    <row r="138" spans="1:6" x14ac:dyDescent="0.25">
      <c r="A138" s="196"/>
      <c r="B138" s="196"/>
      <c r="C138" s="196"/>
      <c r="D138" s="196"/>
      <c r="E138" s="196"/>
      <c r="F138" s="196"/>
    </row>
    <row r="139" spans="1:6" x14ac:dyDescent="0.25">
      <c r="A139" s="196"/>
      <c r="B139" s="196"/>
      <c r="C139" s="196"/>
      <c r="D139" s="196"/>
      <c r="E139" s="196"/>
      <c r="F139" s="196"/>
    </row>
    <row r="140" spans="1:6" x14ac:dyDescent="0.25">
      <c r="A140" s="196"/>
      <c r="B140" s="196"/>
      <c r="C140" s="196"/>
      <c r="D140" s="196"/>
      <c r="E140" s="196"/>
      <c r="F140" s="196"/>
    </row>
    <row r="141" spans="1:6" x14ac:dyDescent="0.25">
      <c r="A141" s="196"/>
      <c r="B141" s="196"/>
      <c r="C141" s="196"/>
      <c r="D141" s="196"/>
      <c r="E141" s="196"/>
      <c r="F141" s="196"/>
    </row>
    <row r="142" spans="1:6" x14ac:dyDescent="0.25">
      <c r="A142" s="196"/>
      <c r="B142" s="196"/>
      <c r="C142" s="196"/>
      <c r="D142" s="196"/>
      <c r="E142" s="196"/>
      <c r="F142" s="196"/>
    </row>
    <row r="143" spans="1:6" x14ac:dyDescent="0.25">
      <c r="A143" s="196"/>
      <c r="B143" s="196"/>
      <c r="C143" s="196"/>
      <c r="D143" s="196"/>
      <c r="E143" s="196"/>
      <c r="F143" s="196"/>
    </row>
    <row r="144" spans="1:6" x14ac:dyDescent="0.25">
      <c r="A144" s="196"/>
      <c r="B144" s="196"/>
      <c r="C144" s="196"/>
      <c r="D144" s="196"/>
      <c r="E144" s="196"/>
      <c r="F144" s="196"/>
    </row>
    <row r="145" spans="1:6" x14ac:dyDescent="0.25">
      <c r="A145" s="196"/>
      <c r="B145" s="196"/>
      <c r="C145" s="196"/>
      <c r="D145" s="196"/>
      <c r="E145" s="196"/>
      <c r="F145" s="196"/>
    </row>
    <row r="146" spans="1:6" x14ac:dyDescent="0.25">
      <c r="A146" s="196"/>
      <c r="B146" s="196"/>
      <c r="C146" s="196"/>
      <c r="D146" s="196"/>
      <c r="E146" s="196"/>
      <c r="F146" s="196"/>
    </row>
    <row r="147" spans="1:6" x14ac:dyDescent="0.25">
      <c r="A147" s="196"/>
      <c r="B147" s="196"/>
      <c r="C147" s="196"/>
      <c r="D147" s="196"/>
      <c r="E147" s="196"/>
      <c r="F147" s="196"/>
    </row>
    <row r="148" spans="1:6" x14ac:dyDescent="0.25">
      <c r="A148" s="196"/>
      <c r="B148" s="196"/>
      <c r="C148" s="196"/>
      <c r="D148" s="196"/>
      <c r="E148" s="196"/>
      <c r="F148" s="196"/>
    </row>
    <row r="149" spans="1:6" x14ac:dyDescent="0.25">
      <c r="A149" s="196"/>
      <c r="B149" s="196"/>
      <c r="C149" s="196"/>
      <c r="D149" s="196"/>
      <c r="E149" s="196"/>
      <c r="F149" s="196"/>
    </row>
    <row r="150" spans="1:6" x14ac:dyDescent="0.25">
      <c r="A150" s="196"/>
      <c r="B150" s="196"/>
      <c r="C150" s="196"/>
      <c r="D150" s="196"/>
      <c r="E150" s="196"/>
      <c r="F150" s="196"/>
    </row>
    <row r="151" spans="1:6" x14ac:dyDescent="0.25">
      <c r="A151" s="196"/>
      <c r="B151" s="196"/>
      <c r="C151" s="196"/>
      <c r="D151" s="196"/>
      <c r="E151" s="196"/>
      <c r="F151" s="196"/>
    </row>
    <row r="152" spans="1:6" x14ac:dyDescent="0.25">
      <c r="A152" s="196"/>
      <c r="B152" s="196"/>
      <c r="C152" s="196"/>
      <c r="D152" s="196"/>
      <c r="E152" s="196"/>
      <c r="F152" s="196"/>
    </row>
  </sheetData>
  <customSheetViews>
    <customSheetView guid="{1F7E7BA4-91DB-4053-B4E8-EC9AC95BBC05}" scale="70" fitToPage="1" topLeftCell="A55">
      <selection activeCell="P102" sqref="P102"/>
      <pageMargins left="0.7" right="0.7" top="0.75" bottom="0.75" header="0.3" footer="0.3"/>
      <printOptions gridLines="1"/>
      <pageSetup paperSize="3" scale="30" orientation="landscape" r:id="rId1"/>
      <headerFooter>
        <oddHeader>&amp;C&amp;"-,Bold Italic"&amp;14 5.0 Remedy Selection Tasks</oddHeader>
        <oddFooter>&amp;LRevision1 
June 3, 2016</oddFooter>
      </headerFooter>
    </customSheetView>
  </customSheetViews>
  <printOptions gridLines="1"/>
  <pageMargins left="0.25" right="0.25" top="1.0807291666666701" bottom="0.75" header="0.3" footer="0.3"/>
  <pageSetup scale="65" orientation="portrait" r:id="rId2"/>
  <headerFooter>
    <oddHeader>&amp;C&amp;"-,Bold"&amp;20UST Cleanup Fund Programs Project Execution Plan
5.0 Remedy Selection Tasks
&amp;14(Cost Estimating Worksheet)</oddHeader>
    <oddFooter>&amp;LRevision 2.0
February 1, 2018&amp;CPage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zoomScaleNormal="100" zoomScalePageLayoutView="90" workbookViewId="0">
      <selection activeCell="C7" sqref="C7"/>
    </sheetView>
  </sheetViews>
  <sheetFormatPr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8" max="38" width="34.28515625" customWidth="1"/>
    <col min="43" max="43" width="34.28515625" customWidth="1"/>
    <col min="48" max="48" width="34.28515625" customWidth="1"/>
  </cols>
  <sheetData>
    <row r="1" spans="1:36" s="329" customFormat="1" ht="21" x14ac:dyDescent="0.35">
      <c r="A1" s="329" t="s">
        <v>207</v>
      </c>
      <c r="G1" s="329" t="s">
        <v>208</v>
      </c>
      <c r="M1" s="329" t="s">
        <v>209</v>
      </c>
      <c r="S1" s="329" t="s">
        <v>210</v>
      </c>
      <c r="Y1" s="329" t="s">
        <v>211</v>
      </c>
      <c r="AE1" s="329" t="s">
        <v>212</v>
      </c>
    </row>
    <row r="2" spans="1:36" ht="15.75" thickBot="1" x14ac:dyDescent="0.3">
      <c r="A2" s="196"/>
      <c r="B2" s="196"/>
      <c r="C2" s="196"/>
      <c r="D2" s="196"/>
      <c r="E2" s="196"/>
      <c r="F2" s="196"/>
      <c r="G2" s="336"/>
      <c r="H2" s="336"/>
      <c r="I2" s="336"/>
      <c r="J2" s="336"/>
      <c r="K2" s="336"/>
      <c r="L2" s="336"/>
      <c r="M2" s="336"/>
      <c r="R2" s="336"/>
    </row>
    <row r="3" spans="1:36" x14ac:dyDescent="0.25">
      <c r="A3" s="34" t="s">
        <v>193</v>
      </c>
      <c r="B3" s="194"/>
      <c r="C3" s="194"/>
      <c r="D3" s="194"/>
      <c r="E3" s="195"/>
      <c r="F3" s="196"/>
      <c r="G3" s="322" t="s">
        <v>193</v>
      </c>
      <c r="H3" s="334"/>
      <c r="I3" s="334"/>
      <c r="J3" s="334"/>
      <c r="K3" s="335"/>
      <c r="L3" s="336"/>
      <c r="M3" s="322" t="s">
        <v>193</v>
      </c>
      <c r="N3" s="334"/>
      <c r="O3" s="334"/>
      <c r="P3" s="334"/>
      <c r="Q3" s="335"/>
      <c r="R3" s="336"/>
      <c r="S3" s="322" t="s">
        <v>193</v>
      </c>
      <c r="T3" s="334"/>
      <c r="U3" s="334"/>
      <c r="V3" s="334"/>
      <c r="W3" s="335"/>
      <c r="Y3" s="322" t="s">
        <v>193</v>
      </c>
      <c r="Z3" s="334"/>
      <c r="AA3" s="334"/>
      <c r="AB3" s="334"/>
      <c r="AC3" s="335"/>
      <c r="AE3" s="322" t="s">
        <v>193</v>
      </c>
      <c r="AF3" s="334"/>
      <c r="AG3" s="334"/>
      <c r="AH3" s="334"/>
      <c r="AI3" s="335"/>
    </row>
    <row r="4" spans="1:36" x14ac:dyDescent="0.25">
      <c r="A4" s="197" t="s">
        <v>122</v>
      </c>
      <c r="B4" s="198" t="s">
        <v>576</v>
      </c>
      <c r="C4" s="198" t="s">
        <v>137</v>
      </c>
      <c r="D4" s="198" t="s">
        <v>188</v>
      </c>
      <c r="E4" s="199" t="s">
        <v>124</v>
      </c>
      <c r="F4" s="196"/>
      <c r="G4" s="337" t="s">
        <v>122</v>
      </c>
      <c r="H4" s="338" t="s">
        <v>576</v>
      </c>
      <c r="I4" s="338" t="s">
        <v>137</v>
      </c>
      <c r="J4" s="338" t="s">
        <v>188</v>
      </c>
      <c r="K4" s="339" t="s">
        <v>124</v>
      </c>
      <c r="L4" s="336"/>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6" x14ac:dyDescent="0.25">
      <c r="A5" s="200" t="s">
        <v>125</v>
      </c>
      <c r="B5" s="201"/>
      <c r="C5" s="201" t="s">
        <v>543</v>
      </c>
      <c r="D5" s="202">
        <v>165</v>
      </c>
      <c r="E5" s="203">
        <f>B5*D5</f>
        <v>0</v>
      </c>
      <c r="F5" s="196"/>
      <c r="G5" s="340" t="s">
        <v>125</v>
      </c>
      <c r="H5" s="341"/>
      <c r="I5" s="341" t="s">
        <v>543</v>
      </c>
      <c r="J5" s="342">
        <v>165</v>
      </c>
      <c r="K5" s="343">
        <f>H5*J5</f>
        <v>0</v>
      </c>
      <c r="L5" s="336"/>
      <c r="M5" s="340" t="s">
        <v>125</v>
      </c>
      <c r="N5" s="341"/>
      <c r="O5" s="341" t="s">
        <v>543</v>
      </c>
      <c r="P5" s="342">
        <v>165</v>
      </c>
      <c r="Q5" s="343">
        <f>N5*P5</f>
        <v>0</v>
      </c>
      <c r="R5" s="336"/>
      <c r="S5" s="340" t="s">
        <v>125</v>
      </c>
      <c r="T5" s="341"/>
      <c r="U5" s="341" t="s">
        <v>543</v>
      </c>
      <c r="V5" s="342">
        <v>165</v>
      </c>
      <c r="W5" s="343">
        <f>T5*V5</f>
        <v>0</v>
      </c>
      <c r="Y5" s="340" t="s">
        <v>125</v>
      </c>
      <c r="Z5" s="341"/>
      <c r="AA5" s="341" t="s">
        <v>543</v>
      </c>
      <c r="AB5" s="342">
        <v>165</v>
      </c>
      <c r="AC5" s="343">
        <f>Z5*AB5</f>
        <v>0</v>
      </c>
      <c r="AE5" s="340" t="s">
        <v>125</v>
      </c>
      <c r="AF5" s="341"/>
      <c r="AG5" s="341" t="s">
        <v>543</v>
      </c>
      <c r="AH5" s="342">
        <v>165</v>
      </c>
      <c r="AI5" s="343">
        <f>AF5*AH5</f>
        <v>0</v>
      </c>
    </row>
    <row r="6" spans="1:36" x14ac:dyDescent="0.25">
      <c r="A6" s="200" t="s">
        <v>126</v>
      </c>
      <c r="B6" s="201"/>
      <c r="C6" s="201" t="s">
        <v>543</v>
      </c>
      <c r="D6" s="202">
        <v>139</v>
      </c>
      <c r="E6" s="203">
        <f t="shared" ref="E6:E13" si="0">B6*D6</f>
        <v>0</v>
      </c>
      <c r="F6" s="196"/>
      <c r="G6" s="340" t="s">
        <v>126</v>
      </c>
      <c r="H6" s="341"/>
      <c r="I6" s="341" t="s">
        <v>543</v>
      </c>
      <c r="J6" s="342">
        <v>139</v>
      </c>
      <c r="K6" s="343">
        <f t="shared" ref="K6:K13" si="1">H6*J6</f>
        <v>0</v>
      </c>
      <c r="L6" s="336"/>
      <c r="M6" s="340" t="s">
        <v>126</v>
      </c>
      <c r="N6" s="341"/>
      <c r="O6" s="341" t="s">
        <v>543</v>
      </c>
      <c r="P6" s="342">
        <v>139</v>
      </c>
      <c r="Q6" s="343">
        <f t="shared" ref="Q6:Q13" si="2">N6*P6</f>
        <v>0</v>
      </c>
      <c r="R6" s="336"/>
      <c r="S6" s="340" t="s">
        <v>126</v>
      </c>
      <c r="T6" s="341"/>
      <c r="U6" s="341" t="s">
        <v>543</v>
      </c>
      <c r="V6" s="342">
        <v>139</v>
      </c>
      <c r="W6" s="343">
        <f t="shared" ref="W6:W13" si="3">T6*V6</f>
        <v>0</v>
      </c>
      <c r="Y6" s="340" t="s">
        <v>126</v>
      </c>
      <c r="Z6" s="341"/>
      <c r="AA6" s="341" t="s">
        <v>543</v>
      </c>
      <c r="AB6" s="342">
        <v>139</v>
      </c>
      <c r="AC6" s="343">
        <f t="shared" ref="AC6:AC13" si="4">Z6*AB6</f>
        <v>0</v>
      </c>
      <c r="AE6" s="340" t="s">
        <v>126</v>
      </c>
      <c r="AF6" s="341"/>
      <c r="AG6" s="341" t="s">
        <v>543</v>
      </c>
      <c r="AH6" s="342">
        <v>139</v>
      </c>
      <c r="AI6" s="343">
        <f t="shared" ref="AI6:AI13" si="5">AF6*AH6</f>
        <v>0</v>
      </c>
    </row>
    <row r="7" spans="1:36" x14ac:dyDescent="0.25">
      <c r="A7" s="200" t="s">
        <v>127</v>
      </c>
      <c r="B7" s="201"/>
      <c r="C7" s="201" t="s">
        <v>543</v>
      </c>
      <c r="D7" s="202">
        <v>139</v>
      </c>
      <c r="E7" s="203">
        <f t="shared" si="0"/>
        <v>0</v>
      </c>
      <c r="F7" s="196"/>
      <c r="G7" s="340" t="s">
        <v>127</v>
      </c>
      <c r="H7" s="341"/>
      <c r="I7" s="341" t="s">
        <v>543</v>
      </c>
      <c r="J7" s="342">
        <v>139</v>
      </c>
      <c r="K7" s="343">
        <f t="shared" si="1"/>
        <v>0</v>
      </c>
      <c r="L7" s="336"/>
      <c r="M7" s="340" t="s">
        <v>127</v>
      </c>
      <c r="N7" s="341"/>
      <c r="O7" s="341" t="s">
        <v>543</v>
      </c>
      <c r="P7" s="342">
        <v>139</v>
      </c>
      <c r="Q7" s="343">
        <f t="shared" si="2"/>
        <v>0</v>
      </c>
      <c r="R7" s="336"/>
      <c r="S7" s="340" t="s">
        <v>127</v>
      </c>
      <c r="T7" s="341"/>
      <c r="U7" s="341" t="s">
        <v>543</v>
      </c>
      <c r="V7" s="342">
        <v>139</v>
      </c>
      <c r="W7" s="343">
        <f t="shared" si="3"/>
        <v>0</v>
      </c>
      <c r="Y7" s="340" t="s">
        <v>127</v>
      </c>
      <c r="Z7" s="341"/>
      <c r="AA7" s="341" t="s">
        <v>543</v>
      </c>
      <c r="AB7" s="342">
        <v>139</v>
      </c>
      <c r="AC7" s="343">
        <f t="shared" si="4"/>
        <v>0</v>
      </c>
      <c r="AE7" s="340" t="s">
        <v>127</v>
      </c>
      <c r="AF7" s="341"/>
      <c r="AG7" s="341" t="s">
        <v>543</v>
      </c>
      <c r="AH7" s="342">
        <v>139</v>
      </c>
      <c r="AI7" s="343">
        <f t="shared" si="5"/>
        <v>0</v>
      </c>
    </row>
    <row r="8" spans="1:36" x14ac:dyDescent="0.25">
      <c r="A8" s="200" t="s">
        <v>129</v>
      </c>
      <c r="B8" s="201"/>
      <c r="C8" s="201" t="s">
        <v>543</v>
      </c>
      <c r="D8" s="202">
        <v>119</v>
      </c>
      <c r="E8" s="203">
        <f t="shared" si="0"/>
        <v>0</v>
      </c>
      <c r="F8" s="196"/>
      <c r="G8" s="340" t="s">
        <v>129</v>
      </c>
      <c r="H8" s="341"/>
      <c r="I8" s="341" t="s">
        <v>543</v>
      </c>
      <c r="J8" s="342">
        <v>119</v>
      </c>
      <c r="K8" s="343">
        <f t="shared" si="1"/>
        <v>0</v>
      </c>
      <c r="L8" s="336"/>
      <c r="M8" s="340" t="s">
        <v>129</v>
      </c>
      <c r="N8" s="341"/>
      <c r="O8" s="341" t="s">
        <v>543</v>
      </c>
      <c r="P8" s="342">
        <v>119</v>
      </c>
      <c r="Q8" s="343">
        <f t="shared" si="2"/>
        <v>0</v>
      </c>
      <c r="R8" s="336"/>
      <c r="S8" s="340" t="s">
        <v>129</v>
      </c>
      <c r="T8" s="341"/>
      <c r="U8" s="341" t="s">
        <v>543</v>
      </c>
      <c r="V8" s="342">
        <v>119</v>
      </c>
      <c r="W8" s="343">
        <f t="shared" si="3"/>
        <v>0</v>
      </c>
      <c r="Y8" s="340" t="s">
        <v>129</v>
      </c>
      <c r="Z8" s="341"/>
      <c r="AA8" s="341" t="s">
        <v>543</v>
      </c>
      <c r="AB8" s="342">
        <v>119</v>
      </c>
      <c r="AC8" s="343">
        <f t="shared" si="4"/>
        <v>0</v>
      </c>
      <c r="AE8" s="340" t="s">
        <v>129</v>
      </c>
      <c r="AF8" s="341"/>
      <c r="AG8" s="341" t="s">
        <v>543</v>
      </c>
      <c r="AH8" s="342">
        <v>119</v>
      </c>
      <c r="AI8" s="343">
        <f t="shared" si="5"/>
        <v>0</v>
      </c>
    </row>
    <row r="9" spans="1:36" x14ac:dyDescent="0.25">
      <c r="A9" s="200" t="s">
        <v>130</v>
      </c>
      <c r="B9" s="201"/>
      <c r="C9" s="201" t="s">
        <v>543</v>
      </c>
      <c r="D9" s="202">
        <v>99</v>
      </c>
      <c r="E9" s="203">
        <f t="shared" si="0"/>
        <v>0</v>
      </c>
      <c r="F9" s="196"/>
      <c r="G9" s="340" t="s">
        <v>130</v>
      </c>
      <c r="H9" s="341"/>
      <c r="I9" s="341" t="s">
        <v>543</v>
      </c>
      <c r="J9" s="342">
        <v>99</v>
      </c>
      <c r="K9" s="343">
        <f t="shared" si="1"/>
        <v>0</v>
      </c>
      <c r="L9" s="336"/>
      <c r="M9" s="340" t="s">
        <v>130</v>
      </c>
      <c r="N9" s="341"/>
      <c r="O9" s="341" t="s">
        <v>543</v>
      </c>
      <c r="P9" s="342">
        <v>99</v>
      </c>
      <c r="Q9" s="343">
        <f t="shared" si="2"/>
        <v>0</v>
      </c>
      <c r="R9" s="336"/>
      <c r="S9" s="340" t="s">
        <v>130</v>
      </c>
      <c r="T9" s="341"/>
      <c r="U9" s="341" t="s">
        <v>543</v>
      </c>
      <c r="V9" s="342">
        <v>99</v>
      </c>
      <c r="W9" s="343">
        <f t="shared" si="3"/>
        <v>0</v>
      </c>
      <c r="Y9" s="340" t="s">
        <v>130</v>
      </c>
      <c r="Z9" s="341"/>
      <c r="AA9" s="341" t="s">
        <v>543</v>
      </c>
      <c r="AB9" s="342">
        <v>99</v>
      </c>
      <c r="AC9" s="343">
        <f t="shared" si="4"/>
        <v>0</v>
      </c>
      <c r="AE9" s="340" t="s">
        <v>130</v>
      </c>
      <c r="AF9" s="341"/>
      <c r="AG9" s="341" t="s">
        <v>543</v>
      </c>
      <c r="AH9" s="342">
        <v>99</v>
      </c>
      <c r="AI9" s="343">
        <f t="shared" si="5"/>
        <v>0</v>
      </c>
    </row>
    <row r="10" spans="1:36" x14ac:dyDescent="0.25">
      <c r="A10" s="200" t="s">
        <v>131</v>
      </c>
      <c r="B10" s="201"/>
      <c r="C10" s="201" t="s">
        <v>543</v>
      </c>
      <c r="D10" s="202">
        <v>92</v>
      </c>
      <c r="E10" s="203">
        <f t="shared" si="0"/>
        <v>0</v>
      </c>
      <c r="F10" s="196"/>
      <c r="G10" s="340" t="s">
        <v>131</v>
      </c>
      <c r="H10" s="341"/>
      <c r="I10" s="341" t="s">
        <v>543</v>
      </c>
      <c r="J10" s="342">
        <v>92</v>
      </c>
      <c r="K10" s="343">
        <f t="shared" si="1"/>
        <v>0</v>
      </c>
      <c r="L10" s="336"/>
      <c r="M10" s="340" t="s">
        <v>131</v>
      </c>
      <c r="N10" s="341"/>
      <c r="O10" s="341" t="s">
        <v>543</v>
      </c>
      <c r="P10" s="342">
        <v>92</v>
      </c>
      <c r="Q10" s="343">
        <f t="shared" si="2"/>
        <v>0</v>
      </c>
      <c r="R10" s="336"/>
      <c r="S10" s="340" t="s">
        <v>131</v>
      </c>
      <c r="T10" s="341"/>
      <c r="U10" s="341" t="s">
        <v>543</v>
      </c>
      <c r="V10" s="342">
        <v>92</v>
      </c>
      <c r="W10" s="343">
        <f t="shared" si="3"/>
        <v>0</v>
      </c>
      <c r="Y10" s="340" t="s">
        <v>131</v>
      </c>
      <c r="Z10" s="341"/>
      <c r="AA10" s="341" t="s">
        <v>543</v>
      </c>
      <c r="AB10" s="342">
        <v>92</v>
      </c>
      <c r="AC10" s="343">
        <f t="shared" si="4"/>
        <v>0</v>
      </c>
      <c r="AE10" s="340" t="s">
        <v>131</v>
      </c>
      <c r="AF10" s="341"/>
      <c r="AG10" s="341" t="s">
        <v>543</v>
      </c>
      <c r="AH10" s="342">
        <v>92</v>
      </c>
      <c r="AI10" s="343">
        <f t="shared" si="5"/>
        <v>0</v>
      </c>
    </row>
    <row r="11" spans="1:36" x14ac:dyDescent="0.25">
      <c r="A11" s="200" t="s">
        <v>132</v>
      </c>
      <c r="B11" s="201"/>
      <c r="C11" s="201" t="s">
        <v>543</v>
      </c>
      <c r="D11" s="202">
        <v>79</v>
      </c>
      <c r="E11" s="203">
        <f t="shared" si="0"/>
        <v>0</v>
      </c>
      <c r="F11" s="196"/>
      <c r="G11" s="340" t="s">
        <v>132</v>
      </c>
      <c r="H11" s="341"/>
      <c r="I11" s="341" t="s">
        <v>543</v>
      </c>
      <c r="J11" s="342">
        <v>79</v>
      </c>
      <c r="K11" s="343">
        <f t="shared" si="1"/>
        <v>0</v>
      </c>
      <c r="L11" s="336"/>
      <c r="M11" s="340" t="s">
        <v>132</v>
      </c>
      <c r="N11" s="341"/>
      <c r="O11" s="341" t="s">
        <v>543</v>
      </c>
      <c r="P11" s="342">
        <v>79</v>
      </c>
      <c r="Q11" s="343">
        <f t="shared" si="2"/>
        <v>0</v>
      </c>
      <c r="R11" s="336"/>
      <c r="S11" s="340" t="s">
        <v>132</v>
      </c>
      <c r="T11" s="341"/>
      <c r="U11" s="341" t="s">
        <v>543</v>
      </c>
      <c r="V11" s="342">
        <v>79</v>
      </c>
      <c r="W11" s="343">
        <f t="shared" si="3"/>
        <v>0</v>
      </c>
      <c r="Y11" s="340" t="s">
        <v>132</v>
      </c>
      <c r="Z11" s="341"/>
      <c r="AA11" s="341" t="s">
        <v>543</v>
      </c>
      <c r="AB11" s="342">
        <v>79</v>
      </c>
      <c r="AC11" s="343">
        <f t="shared" si="4"/>
        <v>0</v>
      </c>
      <c r="AE11" s="340" t="s">
        <v>132</v>
      </c>
      <c r="AF11" s="341"/>
      <c r="AG11" s="341" t="s">
        <v>543</v>
      </c>
      <c r="AH11" s="342">
        <v>79</v>
      </c>
      <c r="AI11" s="343">
        <f t="shared" si="5"/>
        <v>0</v>
      </c>
    </row>
    <row r="12" spans="1:36" x14ac:dyDescent="0.25">
      <c r="A12" s="200" t="s">
        <v>133</v>
      </c>
      <c r="B12" s="201"/>
      <c r="C12" s="201" t="s">
        <v>543</v>
      </c>
      <c r="D12" s="202">
        <v>73</v>
      </c>
      <c r="E12" s="203">
        <f t="shared" si="0"/>
        <v>0</v>
      </c>
      <c r="F12" s="196"/>
      <c r="G12" s="340" t="s">
        <v>133</v>
      </c>
      <c r="H12" s="341"/>
      <c r="I12" s="341" t="s">
        <v>543</v>
      </c>
      <c r="J12" s="342">
        <v>73</v>
      </c>
      <c r="K12" s="343">
        <f t="shared" si="1"/>
        <v>0</v>
      </c>
      <c r="L12" s="336"/>
      <c r="M12" s="340" t="s">
        <v>133</v>
      </c>
      <c r="N12" s="341"/>
      <c r="O12" s="341" t="s">
        <v>543</v>
      </c>
      <c r="P12" s="342">
        <v>73</v>
      </c>
      <c r="Q12" s="343">
        <f t="shared" si="2"/>
        <v>0</v>
      </c>
      <c r="R12" s="336"/>
      <c r="S12" s="340" t="s">
        <v>133</v>
      </c>
      <c r="T12" s="341"/>
      <c r="U12" s="341" t="s">
        <v>543</v>
      </c>
      <c r="V12" s="342">
        <v>73</v>
      </c>
      <c r="W12" s="343">
        <f t="shared" si="3"/>
        <v>0</v>
      </c>
      <c r="Y12" s="340" t="s">
        <v>133</v>
      </c>
      <c r="Z12" s="341"/>
      <c r="AA12" s="341" t="s">
        <v>543</v>
      </c>
      <c r="AB12" s="342">
        <v>73</v>
      </c>
      <c r="AC12" s="343">
        <f t="shared" si="4"/>
        <v>0</v>
      </c>
      <c r="AE12" s="340" t="s">
        <v>133</v>
      </c>
      <c r="AF12" s="341"/>
      <c r="AG12" s="341" t="s">
        <v>543</v>
      </c>
      <c r="AH12" s="342">
        <v>73</v>
      </c>
      <c r="AI12" s="343">
        <f t="shared" si="5"/>
        <v>0</v>
      </c>
    </row>
    <row r="13" spans="1:36" ht="15.75" thickBot="1" x14ac:dyDescent="0.3">
      <c r="A13" s="204" t="s">
        <v>134</v>
      </c>
      <c r="B13" s="205"/>
      <c r="C13" s="205" t="s">
        <v>543</v>
      </c>
      <c r="D13" s="206">
        <v>59</v>
      </c>
      <c r="E13" s="207">
        <f t="shared" si="0"/>
        <v>0</v>
      </c>
      <c r="F13" s="196"/>
      <c r="G13" s="344" t="s">
        <v>134</v>
      </c>
      <c r="H13" s="345"/>
      <c r="I13" s="345" t="s">
        <v>543</v>
      </c>
      <c r="J13" s="346">
        <v>59</v>
      </c>
      <c r="K13" s="347">
        <f t="shared" si="1"/>
        <v>0</v>
      </c>
      <c r="L13" s="336"/>
      <c r="M13" s="344" t="s">
        <v>134</v>
      </c>
      <c r="N13" s="345"/>
      <c r="O13" s="345" t="s">
        <v>543</v>
      </c>
      <c r="P13" s="346">
        <v>59</v>
      </c>
      <c r="Q13" s="347">
        <f t="shared" si="2"/>
        <v>0</v>
      </c>
      <c r="R13" s="336"/>
      <c r="S13" s="344" t="s">
        <v>134</v>
      </c>
      <c r="T13" s="345"/>
      <c r="U13" s="345" t="s">
        <v>543</v>
      </c>
      <c r="V13" s="346">
        <v>59</v>
      </c>
      <c r="W13" s="347">
        <f t="shared" si="3"/>
        <v>0</v>
      </c>
      <c r="Y13" s="344" t="s">
        <v>134</v>
      </c>
      <c r="Z13" s="345"/>
      <c r="AA13" s="345" t="s">
        <v>543</v>
      </c>
      <c r="AB13" s="346">
        <v>59</v>
      </c>
      <c r="AC13" s="347">
        <f t="shared" si="4"/>
        <v>0</v>
      </c>
      <c r="AE13" s="344" t="s">
        <v>134</v>
      </c>
      <c r="AF13" s="345"/>
      <c r="AG13" s="345" t="s">
        <v>543</v>
      </c>
      <c r="AH13" s="346">
        <v>59</v>
      </c>
      <c r="AI13" s="347">
        <f t="shared" si="5"/>
        <v>0</v>
      </c>
    </row>
    <row r="14" spans="1:36" ht="16.5" thickTop="1" thickBot="1" x14ac:dyDescent="0.3">
      <c r="A14" s="35" t="s">
        <v>135</v>
      </c>
      <c r="B14" s="208">
        <f>SUM(B5:B13)</f>
        <v>0</v>
      </c>
      <c r="C14" s="208"/>
      <c r="D14" s="209"/>
      <c r="E14" s="30">
        <f>SUM(E5:E13)</f>
        <v>0</v>
      </c>
      <c r="F14" s="196"/>
      <c r="G14" s="323" t="s">
        <v>135</v>
      </c>
      <c r="H14" s="348">
        <f>SUM(H5:H13)</f>
        <v>0</v>
      </c>
      <c r="I14" s="348"/>
      <c r="J14" s="349"/>
      <c r="K14" s="321">
        <f>SUM(K5:K13)</f>
        <v>0</v>
      </c>
      <c r="L14" s="336"/>
      <c r="M14" s="323" t="s">
        <v>135</v>
      </c>
      <c r="N14" s="348">
        <f>SUM(N5:N13)</f>
        <v>0</v>
      </c>
      <c r="O14" s="348"/>
      <c r="P14" s="349"/>
      <c r="Q14" s="321">
        <f>SUM(Q5:Q13)</f>
        <v>0</v>
      </c>
      <c r="R14" s="336"/>
      <c r="S14" s="323" t="s">
        <v>135</v>
      </c>
      <c r="T14" s="348">
        <f>SUM(T5:T13)</f>
        <v>0</v>
      </c>
      <c r="U14" s="348"/>
      <c r="V14" s="349"/>
      <c r="W14" s="321">
        <f>SUM(W5:W13)</f>
        <v>0</v>
      </c>
      <c r="Y14" s="323" t="s">
        <v>135</v>
      </c>
      <c r="Z14" s="348">
        <f>SUM(Z5:Z13)</f>
        <v>0</v>
      </c>
      <c r="AA14" s="348"/>
      <c r="AB14" s="349"/>
      <c r="AC14" s="321">
        <f>SUM(AC5:AC13)</f>
        <v>0</v>
      </c>
      <c r="AE14" s="323" t="s">
        <v>135</v>
      </c>
      <c r="AF14" s="348">
        <f>SUM(AF5:AF13)</f>
        <v>0</v>
      </c>
      <c r="AG14" s="348"/>
      <c r="AH14" s="349"/>
      <c r="AI14" s="321">
        <f>SUM(AI5:AI13)</f>
        <v>0</v>
      </c>
    </row>
    <row r="15" spans="1:36" ht="15.75" thickBot="1" x14ac:dyDescent="0.3">
      <c r="A15" s="196"/>
      <c r="B15" s="196"/>
      <c r="C15" s="196"/>
      <c r="D15" s="196"/>
      <c r="E15" s="196"/>
      <c r="F15" s="196"/>
      <c r="G15" s="336"/>
      <c r="H15" s="336"/>
      <c r="I15" s="336"/>
      <c r="J15" s="336"/>
      <c r="K15" s="336"/>
      <c r="L15" s="336"/>
      <c r="M15" s="336"/>
      <c r="N15" s="336"/>
      <c r="O15" s="336"/>
      <c r="P15" s="336"/>
      <c r="Q15" s="336"/>
      <c r="R15" s="336"/>
      <c r="S15" s="336"/>
      <c r="T15" s="336"/>
      <c r="U15" s="336"/>
      <c r="V15" s="336"/>
      <c r="W15" s="336"/>
      <c r="Y15" s="336"/>
      <c r="Z15" s="336"/>
      <c r="AA15" s="336"/>
      <c r="AB15" s="336"/>
      <c r="AC15" s="336"/>
      <c r="AE15" s="336"/>
      <c r="AF15" s="336"/>
      <c r="AG15" s="336"/>
      <c r="AH15" s="336"/>
      <c r="AI15" s="336"/>
    </row>
    <row r="16" spans="1:36" s="126" customFormat="1" x14ac:dyDescent="0.25">
      <c r="A16" s="193" t="s">
        <v>618</v>
      </c>
      <c r="B16" s="194"/>
      <c r="C16" s="194"/>
      <c r="D16" s="194"/>
      <c r="E16" s="195"/>
      <c r="F16" s="196"/>
      <c r="G16" s="333" t="s">
        <v>618</v>
      </c>
      <c r="H16" s="334"/>
      <c r="I16" s="334"/>
      <c r="J16" s="334"/>
      <c r="K16" s="335"/>
      <c r="L16" s="336"/>
      <c r="M16" s="333" t="s">
        <v>618</v>
      </c>
      <c r="N16" s="334"/>
      <c r="O16" s="334"/>
      <c r="P16" s="334"/>
      <c r="Q16" s="335"/>
      <c r="R16" s="336"/>
      <c r="S16" s="333" t="s">
        <v>618</v>
      </c>
      <c r="T16" s="334"/>
      <c r="U16" s="334"/>
      <c r="V16" s="334"/>
      <c r="W16" s="335"/>
      <c r="X16" s="319"/>
      <c r="Y16" s="333" t="s">
        <v>618</v>
      </c>
      <c r="Z16" s="334"/>
      <c r="AA16" s="334"/>
      <c r="AB16" s="334"/>
      <c r="AC16" s="335"/>
      <c r="AD16" s="319"/>
      <c r="AE16" s="333" t="s">
        <v>618</v>
      </c>
      <c r="AF16" s="334"/>
      <c r="AG16" s="334"/>
      <c r="AH16" s="334"/>
      <c r="AI16" s="335"/>
      <c r="AJ16" s="319"/>
    </row>
    <row r="17" spans="1:36" s="126" customFormat="1" x14ac:dyDescent="0.25">
      <c r="A17" s="197" t="s">
        <v>122</v>
      </c>
      <c r="B17" s="198" t="s">
        <v>576</v>
      </c>
      <c r="C17" s="198" t="s">
        <v>137</v>
      </c>
      <c r="D17" s="198" t="s">
        <v>188</v>
      </c>
      <c r="E17" s="199" t="s">
        <v>124</v>
      </c>
      <c r="F17" s="196"/>
      <c r="G17" s="337" t="s">
        <v>122</v>
      </c>
      <c r="H17" s="338" t="s">
        <v>576</v>
      </c>
      <c r="I17" s="338" t="s">
        <v>137</v>
      </c>
      <c r="J17" s="338" t="s">
        <v>188</v>
      </c>
      <c r="K17" s="339" t="s">
        <v>124</v>
      </c>
      <c r="L17" s="336"/>
      <c r="M17" s="337" t="s">
        <v>122</v>
      </c>
      <c r="N17" s="338" t="s">
        <v>576</v>
      </c>
      <c r="O17" s="338" t="s">
        <v>137</v>
      </c>
      <c r="P17" s="338" t="s">
        <v>188</v>
      </c>
      <c r="Q17" s="339" t="s">
        <v>124</v>
      </c>
      <c r="R17" s="336"/>
      <c r="S17" s="337" t="s">
        <v>122</v>
      </c>
      <c r="T17" s="338" t="s">
        <v>576</v>
      </c>
      <c r="U17" s="338" t="s">
        <v>137</v>
      </c>
      <c r="V17" s="338" t="s">
        <v>188</v>
      </c>
      <c r="W17" s="339" t="s">
        <v>124</v>
      </c>
      <c r="X17" s="319"/>
      <c r="Y17" s="337" t="s">
        <v>122</v>
      </c>
      <c r="Z17" s="338" t="s">
        <v>576</v>
      </c>
      <c r="AA17" s="338" t="s">
        <v>137</v>
      </c>
      <c r="AB17" s="338" t="s">
        <v>188</v>
      </c>
      <c r="AC17" s="339" t="s">
        <v>124</v>
      </c>
      <c r="AD17" s="319"/>
      <c r="AE17" s="337" t="s">
        <v>122</v>
      </c>
      <c r="AF17" s="338" t="s">
        <v>576</v>
      </c>
      <c r="AG17" s="338" t="s">
        <v>137</v>
      </c>
      <c r="AH17" s="338" t="s">
        <v>188</v>
      </c>
      <c r="AI17" s="339" t="s">
        <v>124</v>
      </c>
      <c r="AJ17" s="319"/>
    </row>
    <row r="18" spans="1:36" s="126" customFormat="1" x14ac:dyDescent="0.25">
      <c r="A18" s="200" t="s">
        <v>125</v>
      </c>
      <c r="B18" s="201"/>
      <c r="C18" s="201" t="s">
        <v>543</v>
      </c>
      <c r="D18" s="202">
        <v>165</v>
      </c>
      <c r="E18" s="203">
        <f>B18*D18</f>
        <v>0</v>
      </c>
      <c r="F18" s="196"/>
      <c r="G18" s="340" t="s">
        <v>125</v>
      </c>
      <c r="H18" s="341"/>
      <c r="I18" s="341" t="s">
        <v>543</v>
      </c>
      <c r="J18" s="342">
        <v>165</v>
      </c>
      <c r="K18" s="343">
        <f>H18*J18</f>
        <v>0</v>
      </c>
      <c r="L18" s="336"/>
      <c r="M18" s="340" t="s">
        <v>125</v>
      </c>
      <c r="N18" s="341"/>
      <c r="O18" s="341" t="s">
        <v>543</v>
      </c>
      <c r="P18" s="342">
        <v>165</v>
      </c>
      <c r="Q18" s="343">
        <f>N18*P18</f>
        <v>0</v>
      </c>
      <c r="R18" s="336"/>
      <c r="S18" s="340" t="s">
        <v>125</v>
      </c>
      <c r="T18" s="341"/>
      <c r="U18" s="341" t="s">
        <v>543</v>
      </c>
      <c r="V18" s="342">
        <v>165</v>
      </c>
      <c r="W18" s="343">
        <f>T18*V18</f>
        <v>0</v>
      </c>
      <c r="X18" s="319"/>
      <c r="Y18" s="340" t="s">
        <v>125</v>
      </c>
      <c r="Z18" s="341"/>
      <c r="AA18" s="341" t="s">
        <v>543</v>
      </c>
      <c r="AB18" s="342">
        <v>165</v>
      </c>
      <c r="AC18" s="343">
        <f>Z18*AB18</f>
        <v>0</v>
      </c>
      <c r="AD18" s="319"/>
      <c r="AE18" s="340" t="s">
        <v>125</v>
      </c>
      <c r="AF18" s="341"/>
      <c r="AG18" s="341" t="s">
        <v>543</v>
      </c>
      <c r="AH18" s="342">
        <v>165</v>
      </c>
      <c r="AI18" s="343">
        <f>AF18*AH18</f>
        <v>0</v>
      </c>
      <c r="AJ18" s="319"/>
    </row>
    <row r="19" spans="1:36" s="126" customFormat="1" x14ac:dyDescent="0.25">
      <c r="A19" s="200" t="s">
        <v>126</v>
      </c>
      <c r="B19" s="201"/>
      <c r="C19" s="201" t="s">
        <v>543</v>
      </c>
      <c r="D19" s="202">
        <v>139</v>
      </c>
      <c r="E19" s="203">
        <f t="shared" ref="E19:E26" si="6">B19*D19</f>
        <v>0</v>
      </c>
      <c r="F19" s="196"/>
      <c r="G19" s="340" t="s">
        <v>126</v>
      </c>
      <c r="H19" s="341"/>
      <c r="I19" s="341" t="s">
        <v>543</v>
      </c>
      <c r="J19" s="342">
        <v>139</v>
      </c>
      <c r="K19" s="343">
        <f t="shared" ref="K19:K26" si="7">H19*J19</f>
        <v>0</v>
      </c>
      <c r="L19" s="336"/>
      <c r="M19" s="340" t="s">
        <v>126</v>
      </c>
      <c r="N19" s="341"/>
      <c r="O19" s="341" t="s">
        <v>543</v>
      </c>
      <c r="P19" s="342">
        <v>139</v>
      </c>
      <c r="Q19" s="343">
        <f t="shared" ref="Q19:Q26" si="8">N19*P19</f>
        <v>0</v>
      </c>
      <c r="R19" s="336"/>
      <c r="S19" s="340" t="s">
        <v>126</v>
      </c>
      <c r="T19" s="341"/>
      <c r="U19" s="341" t="s">
        <v>543</v>
      </c>
      <c r="V19" s="342">
        <v>139</v>
      </c>
      <c r="W19" s="343">
        <f t="shared" ref="W19:W26" si="9">T19*V19</f>
        <v>0</v>
      </c>
      <c r="X19" s="319"/>
      <c r="Y19" s="340" t="s">
        <v>126</v>
      </c>
      <c r="Z19" s="341"/>
      <c r="AA19" s="341" t="s">
        <v>543</v>
      </c>
      <c r="AB19" s="342">
        <v>139</v>
      </c>
      <c r="AC19" s="343">
        <f t="shared" ref="AC19:AC26" si="10">Z19*AB19</f>
        <v>0</v>
      </c>
      <c r="AD19" s="319"/>
      <c r="AE19" s="340" t="s">
        <v>126</v>
      </c>
      <c r="AF19" s="341"/>
      <c r="AG19" s="341" t="s">
        <v>543</v>
      </c>
      <c r="AH19" s="342">
        <v>139</v>
      </c>
      <c r="AI19" s="343">
        <f t="shared" ref="AI19:AI26" si="11">AF19*AH19</f>
        <v>0</v>
      </c>
      <c r="AJ19" s="319"/>
    </row>
    <row r="20" spans="1:36" s="126" customFormat="1" x14ac:dyDescent="0.25">
      <c r="A20" s="200" t="s">
        <v>127</v>
      </c>
      <c r="B20" s="201"/>
      <c r="C20" s="201" t="s">
        <v>543</v>
      </c>
      <c r="D20" s="202">
        <v>139</v>
      </c>
      <c r="E20" s="203">
        <f t="shared" si="6"/>
        <v>0</v>
      </c>
      <c r="F20" s="196"/>
      <c r="G20" s="340" t="s">
        <v>127</v>
      </c>
      <c r="H20" s="341"/>
      <c r="I20" s="341" t="s">
        <v>543</v>
      </c>
      <c r="J20" s="342">
        <v>139</v>
      </c>
      <c r="K20" s="343">
        <f t="shared" si="7"/>
        <v>0</v>
      </c>
      <c r="L20" s="336"/>
      <c r="M20" s="340" t="s">
        <v>127</v>
      </c>
      <c r="N20" s="341"/>
      <c r="O20" s="341" t="s">
        <v>543</v>
      </c>
      <c r="P20" s="342">
        <v>139</v>
      </c>
      <c r="Q20" s="343">
        <f t="shared" si="8"/>
        <v>0</v>
      </c>
      <c r="R20" s="336"/>
      <c r="S20" s="340" t="s">
        <v>127</v>
      </c>
      <c r="T20" s="341"/>
      <c r="U20" s="341" t="s">
        <v>543</v>
      </c>
      <c r="V20" s="342">
        <v>139</v>
      </c>
      <c r="W20" s="343">
        <f t="shared" si="9"/>
        <v>0</v>
      </c>
      <c r="X20" s="319"/>
      <c r="Y20" s="340" t="s">
        <v>127</v>
      </c>
      <c r="Z20" s="341"/>
      <c r="AA20" s="341" t="s">
        <v>543</v>
      </c>
      <c r="AB20" s="342">
        <v>139</v>
      </c>
      <c r="AC20" s="343">
        <f t="shared" si="10"/>
        <v>0</v>
      </c>
      <c r="AD20" s="319"/>
      <c r="AE20" s="340" t="s">
        <v>127</v>
      </c>
      <c r="AF20" s="341"/>
      <c r="AG20" s="341" t="s">
        <v>543</v>
      </c>
      <c r="AH20" s="342">
        <v>139</v>
      </c>
      <c r="AI20" s="343">
        <f t="shared" si="11"/>
        <v>0</v>
      </c>
      <c r="AJ20" s="319"/>
    </row>
    <row r="21" spans="1:36" s="126" customFormat="1" x14ac:dyDescent="0.25">
      <c r="A21" s="200" t="s">
        <v>129</v>
      </c>
      <c r="B21" s="201"/>
      <c r="C21" s="201" t="s">
        <v>543</v>
      </c>
      <c r="D21" s="202">
        <v>119</v>
      </c>
      <c r="E21" s="203">
        <f t="shared" si="6"/>
        <v>0</v>
      </c>
      <c r="F21" s="196"/>
      <c r="G21" s="340" t="s">
        <v>129</v>
      </c>
      <c r="H21" s="341"/>
      <c r="I21" s="341" t="s">
        <v>543</v>
      </c>
      <c r="J21" s="342">
        <v>119</v>
      </c>
      <c r="K21" s="343">
        <f t="shared" si="7"/>
        <v>0</v>
      </c>
      <c r="L21" s="336"/>
      <c r="M21" s="340" t="s">
        <v>129</v>
      </c>
      <c r="N21" s="341"/>
      <c r="O21" s="341" t="s">
        <v>543</v>
      </c>
      <c r="P21" s="342">
        <v>119</v>
      </c>
      <c r="Q21" s="343">
        <f t="shared" si="8"/>
        <v>0</v>
      </c>
      <c r="R21" s="336"/>
      <c r="S21" s="340" t="s">
        <v>129</v>
      </c>
      <c r="T21" s="341"/>
      <c r="U21" s="341" t="s">
        <v>543</v>
      </c>
      <c r="V21" s="342">
        <v>119</v>
      </c>
      <c r="W21" s="343">
        <f t="shared" si="9"/>
        <v>0</v>
      </c>
      <c r="X21" s="319"/>
      <c r="Y21" s="340" t="s">
        <v>129</v>
      </c>
      <c r="Z21" s="341"/>
      <c r="AA21" s="341" t="s">
        <v>543</v>
      </c>
      <c r="AB21" s="342">
        <v>119</v>
      </c>
      <c r="AC21" s="343">
        <f t="shared" si="10"/>
        <v>0</v>
      </c>
      <c r="AD21" s="319"/>
      <c r="AE21" s="340" t="s">
        <v>129</v>
      </c>
      <c r="AF21" s="341"/>
      <c r="AG21" s="341" t="s">
        <v>543</v>
      </c>
      <c r="AH21" s="342">
        <v>119</v>
      </c>
      <c r="AI21" s="343">
        <f t="shared" si="11"/>
        <v>0</v>
      </c>
      <c r="AJ21" s="319"/>
    </row>
    <row r="22" spans="1:36" s="126" customFormat="1" x14ac:dyDescent="0.25">
      <c r="A22" s="200" t="s">
        <v>130</v>
      </c>
      <c r="B22" s="201"/>
      <c r="C22" s="201" t="s">
        <v>543</v>
      </c>
      <c r="D22" s="202">
        <v>99</v>
      </c>
      <c r="E22" s="203">
        <f t="shared" si="6"/>
        <v>0</v>
      </c>
      <c r="F22" s="196"/>
      <c r="G22" s="340" t="s">
        <v>130</v>
      </c>
      <c r="H22" s="341"/>
      <c r="I22" s="341" t="s">
        <v>543</v>
      </c>
      <c r="J22" s="342">
        <v>99</v>
      </c>
      <c r="K22" s="343">
        <f t="shared" si="7"/>
        <v>0</v>
      </c>
      <c r="L22" s="336"/>
      <c r="M22" s="340" t="s">
        <v>130</v>
      </c>
      <c r="N22" s="341"/>
      <c r="O22" s="341" t="s">
        <v>543</v>
      </c>
      <c r="P22" s="342">
        <v>99</v>
      </c>
      <c r="Q22" s="343">
        <f t="shared" si="8"/>
        <v>0</v>
      </c>
      <c r="R22" s="336"/>
      <c r="S22" s="340" t="s">
        <v>130</v>
      </c>
      <c r="T22" s="341"/>
      <c r="U22" s="341" t="s">
        <v>543</v>
      </c>
      <c r="V22" s="342">
        <v>99</v>
      </c>
      <c r="W22" s="343">
        <f t="shared" si="9"/>
        <v>0</v>
      </c>
      <c r="X22" s="319"/>
      <c r="Y22" s="340" t="s">
        <v>130</v>
      </c>
      <c r="Z22" s="341"/>
      <c r="AA22" s="341" t="s">
        <v>543</v>
      </c>
      <c r="AB22" s="342">
        <v>99</v>
      </c>
      <c r="AC22" s="343">
        <f t="shared" si="10"/>
        <v>0</v>
      </c>
      <c r="AD22" s="319"/>
      <c r="AE22" s="340" t="s">
        <v>130</v>
      </c>
      <c r="AF22" s="341"/>
      <c r="AG22" s="341" t="s">
        <v>543</v>
      </c>
      <c r="AH22" s="342">
        <v>99</v>
      </c>
      <c r="AI22" s="343">
        <f t="shared" si="11"/>
        <v>0</v>
      </c>
      <c r="AJ22" s="319"/>
    </row>
    <row r="23" spans="1:36" s="126" customFormat="1" x14ac:dyDescent="0.25">
      <c r="A23" s="200" t="s">
        <v>131</v>
      </c>
      <c r="B23" s="201"/>
      <c r="C23" s="201" t="s">
        <v>543</v>
      </c>
      <c r="D23" s="202">
        <v>92</v>
      </c>
      <c r="E23" s="203">
        <f t="shared" si="6"/>
        <v>0</v>
      </c>
      <c r="F23" s="196"/>
      <c r="G23" s="340" t="s">
        <v>131</v>
      </c>
      <c r="H23" s="341"/>
      <c r="I23" s="341" t="s">
        <v>543</v>
      </c>
      <c r="J23" s="342">
        <v>92</v>
      </c>
      <c r="K23" s="343">
        <f t="shared" si="7"/>
        <v>0</v>
      </c>
      <c r="L23" s="336"/>
      <c r="M23" s="340" t="s">
        <v>131</v>
      </c>
      <c r="N23" s="341"/>
      <c r="O23" s="341" t="s">
        <v>543</v>
      </c>
      <c r="P23" s="342">
        <v>92</v>
      </c>
      <c r="Q23" s="343">
        <f t="shared" si="8"/>
        <v>0</v>
      </c>
      <c r="R23" s="336"/>
      <c r="S23" s="340" t="s">
        <v>131</v>
      </c>
      <c r="T23" s="341"/>
      <c r="U23" s="341" t="s">
        <v>543</v>
      </c>
      <c r="V23" s="342">
        <v>92</v>
      </c>
      <c r="W23" s="343">
        <f t="shared" si="9"/>
        <v>0</v>
      </c>
      <c r="X23" s="319"/>
      <c r="Y23" s="340" t="s">
        <v>131</v>
      </c>
      <c r="Z23" s="341"/>
      <c r="AA23" s="341" t="s">
        <v>543</v>
      </c>
      <c r="AB23" s="342">
        <v>92</v>
      </c>
      <c r="AC23" s="343">
        <f t="shared" si="10"/>
        <v>0</v>
      </c>
      <c r="AD23" s="319"/>
      <c r="AE23" s="340" t="s">
        <v>131</v>
      </c>
      <c r="AF23" s="341"/>
      <c r="AG23" s="341" t="s">
        <v>543</v>
      </c>
      <c r="AH23" s="342">
        <v>92</v>
      </c>
      <c r="AI23" s="343">
        <f t="shared" si="11"/>
        <v>0</v>
      </c>
      <c r="AJ23" s="319"/>
    </row>
    <row r="24" spans="1:36" s="126" customFormat="1" x14ac:dyDescent="0.25">
      <c r="A24" s="200" t="s">
        <v>132</v>
      </c>
      <c r="B24" s="201"/>
      <c r="C24" s="201" t="s">
        <v>543</v>
      </c>
      <c r="D24" s="202">
        <v>79</v>
      </c>
      <c r="E24" s="203">
        <f t="shared" si="6"/>
        <v>0</v>
      </c>
      <c r="F24" s="196"/>
      <c r="G24" s="340" t="s">
        <v>132</v>
      </c>
      <c r="H24" s="341"/>
      <c r="I24" s="341" t="s">
        <v>543</v>
      </c>
      <c r="J24" s="342">
        <v>79</v>
      </c>
      <c r="K24" s="343">
        <f t="shared" si="7"/>
        <v>0</v>
      </c>
      <c r="L24" s="336"/>
      <c r="M24" s="340" t="s">
        <v>132</v>
      </c>
      <c r="N24" s="341"/>
      <c r="O24" s="341" t="s">
        <v>543</v>
      </c>
      <c r="P24" s="342">
        <v>79</v>
      </c>
      <c r="Q24" s="343">
        <f t="shared" si="8"/>
        <v>0</v>
      </c>
      <c r="R24" s="336"/>
      <c r="S24" s="340" t="s">
        <v>132</v>
      </c>
      <c r="T24" s="341"/>
      <c r="U24" s="341" t="s">
        <v>543</v>
      </c>
      <c r="V24" s="342">
        <v>79</v>
      </c>
      <c r="W24" s="343">
        <f t="shared" si="9"/>
        <v>0</v>
      </c>
      <c r="X24" s="319"/>
      <c r="Y24" s="340" t="s">
        <v>132</v>
      </c>
      <c r="Z24" s="341"/>
      <c r="AA24" s="341" t="s">
        <v>543</v>
      </c>
      <c r="AB24" s="342">
        <v>79</v>
      </c>
      <c r="AC24" s="343">
        <f t="shared" si="10"/>
        <v>0</v>
      </c>
      <c r="AD24" s="319"/>
      <c r="AE24" s="340" t="s">
        <v>132</v>
      </c>
      <c r="AF24" s="341"/>
      <c r="AG24" s="341" t="s">
        <v>543</v>
      </c>
      <c r="AH24" s="342">
        <v>79</v>
      </c>
      <c r="AI24" s="343">
        <f t="shared" si="11"/>
        <v>0</v>
      </c>
      <c r="AJ24" s="319"/>
    </row>
    <row r="25" spans="1:36" s="126" customFormat="1" x14ac:dyDescent="0.25">
      <c r="A25" s="200" t="s">
        <v>133</v>
      </c>
      <c r="B25" s="201"/>
      <c r="C25" s="201" t="s">
        <v>543</v>
      </c>
      <c r="D25" s="202">
        <v>73</v>
      </c>
      <c r="E25" s="203">
        <f t="shared" si="6"/>
        <v>0</v>
      </c>
      <c r="F25" s="196"/>
      <c r="G25" s="340" t="s">
        <v>133</v>
      </c>
      <c r="H25" s="341"/>
      <c r="I25" s="341" t="s">
        <v>543</v>
      </c>
      <c r="J25" s="342">
        <v>73</v>
      </c>
      <c r="K25" s="343">
        <f t="shared" si="7"/>
        <v>0</v>
      </c>
      <c r="L25" s="336"/>
      <c r="M25" s="340" t="s">
        <v>133</v>
      </c>
      <c r="N25" s="341"/>
      <c r="O25" s="341" t="s">
        <v>543</v>
      </c>
      <c r="P25" s="342">
        <v>73</v>
      </c>
      <c r="Q25" s="343">
        <f t="shared" si="8"/>
        <v>0</v>
      </c>
      <c r="R25" s="336"/>
      <c r="S25" s="340" t="s">
        <v>133</v>
      </c>
      <c r="T25" s="341"/>
      <c r="U25" s="341" t="s">
        <v>543</v>
      </c>
      <c r="V25" s="342">
        <v>73</v>
      </c>
      <c r="W25" s="343">
        <f t="shared" si="9"/>
        <v>0</v>
      </c>
      <c r="X25" s="319"/>
      <c r="Y25" s="340" t="s">
        <v>133</v>
      </c>
      <c r="Z25" s="341"/>
      <c r="AA25" s="341" t="s">
        <v>543</v>
      </c>
      <c r="AB25" s="342">
        <v>73</v>
      </c>
      <c r="AC25" s="343">
        <f t="shared" si="10"/>
        <v>0</v>
      </c>
      <c r="AD25" s="319"/>
      <c r="AE25" s="340" t="s">
        <v>133</v>
      </c>
      <c r="AF25" s="341"/>
      <c r="AG25" s="341" t="s">
        <v>543</v>
      </c>
      <c r="AH25" s="342">
        <v>73</v>
      </c>
      <c r="AI25" s="343">
        <f t="shared" si="11"/>
        <v>0</v>
      </c>
      <c r="AJ25" s="319"/>
    </row>
    <row r="26" spans="1:36" s="126" customFormat="1" ht="15.75" thickBot="1" x14ac:dyDescent="0.3">
      <c r="A26" s="204" t="s">
        <v>134</v>
      </c>
      <c r="B26" s="205"/>
      <c r="C26" s="205" t="s">
        <v>543</v>
      </c>
      <c r="D26" s="206">
        <v>59</v>
      </c>
      <c r="E26" s="207">
        <f t="shared" si="6"/>
        <v>0</v>
      </c>
      <c r="F26" s="196"/>
      <c r="G26" s="344" t="s">
        <v>134</v>
      </c>
      <c r="H26" s="345"/>
      <c r="I26" s="345" t="s">
        <v>543</v>
      </c>
      <c r="J26" s="346">
        <v>59</v>
      </c>
      <c r="K26" s="347">
        <f t="shared" si="7"/>
        <v>0</v>
      </c>
      <c r="L26" s="336"/>
      <c r="M26" s="344" t="s">
        <v>134</v>
      </c>
      <c r="N26" s="345"/>
      <c r="O26" s="345" t="s">
        <v>543</v>
      </c>
      <c r="P26" s="346">
        <v>59</v>
      </c>
      <c r="Q26" s="347">
        <f t="shared" si="8"/>
        <v>0</v>
      </c>
      <c r="R26" s="336"/>
      <c r="S26" s="344" t="s">
        <v>134</v>
      </c>
      <c r="T26" s="345"/>
      <c r="U26" s="345" t="s">
        <v>543</v>
      </c>
      <c r="V26" s="346">
        <v>59</v>
      </c>
      <c r="W26" s="347">
        <f t="shared" si="9"/>
        <v>0</v>
      </c>
      <c r="X26" s="319"/>
      <c r="Y26" s="344" t="s">
        <v>134</v>
      </c>
      <c r="Z26" s="345"/>
      <c r="AA26" s="345" t="s">
        <v>543</v>
      </c>
      <c r="AB26" s="346">
        <v>59</v>
      </c>
      <c r="AC26" s="347">
        <f t="shared" si="10"/>
        <v>0</v>
      </c>
      <c r="AD26" s="319"/>
      <c r="AE26" s="344" t="s">
        <v>134</v>
      </c>
      <c r="AF26" s="345"/>
      <c r="AG26" s="345" t="s">
        <v>543</v>
      </c>
      <c r="AH26" s="346">
        <v>59</v>
      </c>
      <c r="AI26" s="347">
        <f t="shared" si="11"/>
        <v>0</v>
      </c>
      <c r="AJ26" s="319"/>
    </row>
    <row r="27" spans="1:36" s="126" customFormat="1" ht="15.75" thickTop="1" x14ac:dyDescent="0.25">
      <c r="A27" s="212" t="s">
        <v>104</v>
      </c>
      <c r="B27" s="213">
        <f>SUM(B18:B26)</f>
        <v>0</v>
      </c>
      <c r="C27" s="213"/>
      <c r="D27" s="37"/>
      <c r="E27" s="38">
        <f>SUM(E18:E26)</f>
        <v>0</v>
      </c>
      <c r="F27" s="196"/>
      <c r="G27" s="352" t="s">
        <v>104</v>
      </c>
      <c r="H27" s="353">
        <f>SUM(H18:H26)</f>
        <v>0</v>
      </c>
      <c r="I27" s="353"/>
      <c r="J27" s="324"/>
      <c r="K27" s="325">
        <f>SUM(K18:K26)</f>
        <v>0</v>
      </c>
      <c r="L27" s="336"/>
      <c r="M27" s="352" t="s">
        <v>104</v>
      </c>
      <c r="N27" s="353">
        <f>SUM(N18:N26)</f>
        <v>0</v>
      </c>
      <c r="O27" s="353"/>
      <c r="P27" s="324"/>
      <c r="Q27" s="325">
        <f>SUM(Q18:Q26)</f>
        <v>0</v>
      </c>
      <c r="R27" s="336"/>
      <c r="S27" s="352" t="s">
        <v>104</v>
      </c>
      <c r="T27" s="353">
        <f>SUM(T18:T26)</f>
        <v>0</v>
      </c>
      <c r="U27" s="353"/>
      <c r="V27" s="324"/>
      <c r="W27" s="325">
        <f>SUM(W18:W26)</f>
        <v>0</v>
      </c>
      <c r="X27" s="319"/>
      <c r="Y27" s="352" t="s">
        <v>104</v>
      </c>
      <c r="Z27" s="353">
        <f>SUM(Z18:Z26)</f>
        <v>0</v>
      </c>
      <c r="AA27" s="353"/>
      <c r="AB27" s="324"/>
      <c r="AC27" s="325">
        <f>SUM(AC18:AC26)</f>
        <v>0</v>
      </c>
      <c r="AD27" s="319"/>
      <c r="AE27" s="352" t="s">
        <v>104</v>
      </c>
      <c r="AF27" s="353">
        <f>SUM(AF18:AF26)</f>
        <v>0</v>
      </c>
      <c r="AG27" s="353"/>
      <c r="AH27" s="324"/>
      <c r="AI27" s="325">
        <f>SUM(AI18:AI26)</f>
        <v>0</v>
      </c>
      <c r="AJ27" s="319"/>
    </row>
    <row r="28" spans="1:36" s="126" customFormat="1" x14ac:dyDescent="0.25">
      <c r="A28" s="212"/>
      <c r="B28" s="201"/>
      <c r="C28" s="201"/>
      <c r="D28" s="120"/>
      <c r="E28" s="203"/>
      <c r="F28" s="196"/>
      <c r="G28" s="352"/>
      <c r="H28" s="341"/>
      <c r="I28" s="341"/>
      <c r="J28" s="330"/>
      <c r="K28" s="343"/>
      <c r="L28" s="336"/>
      <c r="M28" s="352"/>
      <c r="N28" s="341"/>
      <c r="O28" s="341"/>
      <c r="P28" s="330"/>
      <c r="Q28" s="343"/>
      <c r="R28" s="336"/>
      <c r="S28" s="352"/>
      <c r="T28" s="341"/>
      <c r="U28" s="341"/>
      <c r="V28" s="330"/>
      <c r="W28" s="343"/>
      <c r="X28" s="319"/>
      <c r="Y28" s="352"/>
      <c r="Z28" s="341"/>
      <c r="AA28" s="341"/>
      <c r="AB28" s="330"/>
      <c r="AC28" s="343"/>
      <c r="AD28" s="319"/>
      <c r="AE28" s="352"/>
      <c r="AF28" s="341"/>
      <c r="AG28" s="341"/>
      <c r="AH28" s="330"/>
      <c r="AI28" s="343"/>
      <c r="AJ28" s="319"/>
    </row>
    <row r="29" spans="1:36" s="126" customFormat="1" x14ac:dyDescent="0.25">
      <c r="A29" s="212" t="s">
        <v>136</v>
      </c>
      <c r="B29" s="198" t="s">
        <v>576</v>
      </c>
      <c r="C29" s="198" t="s">
        <v>137</v>
      </c>
      <c r="D29" s="270" t="s">
        <v>141</v>
      </c>
      <c r="E29" s="271" t="s">
        <v>142</v>
      </c>
      <c r="F29" s="196"/>
      <c r="G29" s="352" t="s">
        <v>136</v>
      </c>
      <c r="H29" s="338" t="s">
        <v>576</v>
      </c>
      <c r="I29" s="338" t="s">
        <v>137</v>
      </c>
      <c r="J29" s="390" t="s">
        <v>141</v>
      </c>
      <c r="K29" s="391" t="s">
        <v>142</v>
      </c>
      <c r="L29" s="336"/>
      <c r="M29" s="352" t="s">
        <v>136</v>
      </c>
      <c r="N29" s="338" t="s">
        <v>576</v>
      </c>
      <c r="O29" s="338" t="s">
        <v>137</v>
      </c>
      <c r="P29" s="390" t="s">
        <v>141</v>
      </c>
      <c r="Q29" s="391" t="s">
        <v>142</v>
      </c>
      <c r="R29" s="336"/>
      <c r="S29" s="352" t="s">
        <v>136</v>
      </c>
      <c r="T29" s="338" t="s">
        <v>576</v>
      </c>
      <c r="U29" s="338" t="s">
        <v>137</v>
      </c>
      <c r="V29" s="390" t="s">
        <v>141</v>
      </c>
      <c r="W29" s="391" t="s">
        <v>142</v>
      </c>
      <c r="X29" s="319"/>
      <c r="Y29" s="352" t="s">
        <v>136</v>
      </c>
      <c r="Z29" s="338" t="s">
        <v>576</v>
      </c>
      <c r="AA29" s="338" t="s">
        <v>137</v>
      </c>
      <c r="AB29" s="390" t="s">
        <v>141</v>
      </c>
      <c r="AC29" s="391" t="s">
        <v>142</v>
      </c>
      <c r="AD29" s="319"/>
      <c r="AE29" s="352" t="s">
        <v>136</v>
      </c>
      <c r="AF29" s="338" t="s">
        <v>576</v>
      </c>
      <c r="AG29" s="338" t="s">
        <v>137</v>
      </c>
      <c r="AH29" s="390" t="s">
        <v>141</v>
      </c>
      <c r="AI29" s="391" t="s">
        <v>142</v>
      </c>
      <c r="AJ29" s="319"/>
    </row>
    <row r="30" spans="1:36" s="126" customFormat="1" x14ac:dyDescent="0.25">
      <c r="A30" s="216" t="s">
        <v>544</v>
      </c>
      <c r="B30" s="201"/>
      <c r="C30" s="201" t="s">
        <v>546</v>
      </c>
      <c r="D30" s="217">
        <v>0.5</v>
      </c>
      <c r="E30" s="203">
        <f t="shared" ref="E30:E37" si="12">B30*D30</f>
        <v>0</v>
      </c>
      <c r="F30" s="196"/>
      <c r="G30" s="354" t="s">
        <v>544</v>
      </c>
      <c r="H30" s="341"/>
      <c r="I30" s="341" t="s">
        <v>546</v>
      </c>
      <c r="J30" s="355">
        <v>0.5</v>
      </c>
      <c r="K30" s="343">
        <f t="shared" ref="K30:K37" si="13">H30*J30</f>
        <v>0</v>
      </c>
      <c r="L30" s="336"/>
      <c r="M30" s="354" t="s">
        <v>544</v>
      </c>
      <c r="N30" s="341"/>
      <c r="O30" s="341" t="s">
        <v>546</v>
      </c>
      <c r="P30" s="355">
        <v>0.5</v>
      </c>
      <c r="Q30" s="343">
        <f t="shared" ref="Q30:Q37" si="14">N30*P30</f>
        <v>0</v>
      </c>
      <c r="R30" s="336"/>
      <c r="S30" s="354" t="s">
        <v>544</v>
      </c>
      <c r="T30" s="341"/>
      <c r="U30" s="341" t="s">
        <v>546</v>
      </c>
      <c r="V30" s="355">
        <v>0.5</v>
      </c>
      <c r="W30" s="343">
        <f t="shared" ref="W30:W37" si="15">T30*V30</f>
        <v>0</v>
      </c>
      <c r="X30" s="319"/>
      <c r="Y30" s="354" t="s">
        <v>544</v>
      </c>
      <c r="Z30" s="341"/>
      <c r="AA30" s="341" t="s">
        <v>546</v>
      </c>
      <c r="AB30" s="355">
        <v>0.5</v>
      </c>
      <c r="AC30" s="343">
        <f t="shared" ref="AC30:AC37" si="16">Z30*AB30</f>
        <v>0</v>
      </c>
      <c r="AD30" s="319"/>
      <c r="AE30" s="354" t="s">
        <v>544</v>
      </c>
      <c r="AF30" s="341"/>
      <c r="AG30" s="341" t="s">
        <v>546</v>
      </c>
      <c r="AH30" s="355">
        <v>0.5</v>
      </c>
      <c r="AI30" s="343">
        <f t="shared" ref="AI30:AI37" si="17">AF30*AH30</f>
        <v>0</v>
      </c>
      <c r="AJ30" s="319"/>
    </row>
    <row r="31" spans="1:36" s="126" customFormat="1" x14ac:dyDescent="0.25">
      <c r="A31" s="216" t="s">
        <v>545</v>
      </c>
      <c r="B31" s="201"/>
      <c r="C31" s="201" t="s">
        <v>547</v>
      </c>
      <c r="D31" s="202">
        <v>125</v>
      </c>
      <c r="E31" s="203">
        <f t="shared" si="12"/>
        <v>0</v>
      </c>
      <c r="F31" s="196"/>
      <c r="G31" s="354" t="s">
        <v>545</v>
      </c>
      <c r="H31" s="341"/>
      <c r="I31" s="341" t="s">
        <v>547</v>
      </c>
      <c r="J31" s="342">
        <v>125</v>
      </c>
      <c r="K31" s="343">
        <f t="shared" si="13"/>
        <v>0</v>
      </c>
      <c r="L31" s="336"/>
      <c r="M31" s="354" t="s">
        <v>545</v>
      </c>
      <c r="N31" s="341"/>
      <c r="O31" s="341" t="s">
        <v>547</v>
      </c>
      <c r="P31" s="342">
        <v>125</v>
      </c>
      <c r="Q31" s="343">
        <f t="shared" si="14"/>
        <v>0</v>
      </c>
      <c r="R31" s="336"/>
      <c r="S31" s="354" t="s">
        <v>545</v>
      </c>
      <c r="T31" s="341"/>
      <c r="U31" s="341" t="s">
        <v>547</v>
      </c>
      <c r="V31" s="342">
        <v>125</v>
      </c>
      <c r="W31" s="343">
        <f t="shared" si="15"/>
        <v>0</v>
      </c>
      <c r="X31" s="319"/>
      <c r="Y31" s="354" t="s">
        <v>545</v>
      </c>
      <c r="Z31" s="341"/>
      <c r="AA31" s="341" t="s">
        <v>547</v>
      </c>
      <c r="AB31" s="342">
        <v>125</v>
      </c>
      <c r="AC31" s="343">
        <f t="shared" si="16"/>
        <v>0</v>
      </c>
      <c r="AD31" s="319"/>
      <c r="AE31" s="354" t="s">
        <v>545</v>
      </c>
      <c r="AF31" s="341"/>
      <c r="AG31" s="341" t="s">
        <v>547</v>
      </c>
      <c r="AH31" s="342">
        <v>125</v>
      </c>
      <c r="AI31" s="343">
        <f t="shared" si="17"/>
        <v>0</v>
      </c>
      <c r="AJ31" s="319"/>
    </row>
    <row r="32" spans="1:36" s="126" customFormat="1" x14ac:dyDescent="0.25">
      <c r="A32" s="216" t="s">
        <v>319</v>
      </c>
      <c r="B32" s="201"/>
      <c r="C32" s="201" t="s">
        <v>548</v>
      </c>
      <c r="D32" s="202">
        <v>60</v>
      </c>
      <c r="E32" s="203">
        <f t="shared" si="12"/>
        <v>0</v>
      </c>
      <c r="F32" s="196"/>
      <c r="G32" s="354" t="s">
        <v>319</v>
      </c>
      <c r="H32" s="341"/>
      <c r="I32" s="341" t="s">
        <v>548</v>
      </c>
      <c r="J32" s="342">
        <v>60</v>
      </c>
      <c r="K32" s="343">
        <f t="shared" si="13"/>
        <v>0</v>
      </c>
      <c r="L32" s="336"/>
      <c r="M32" s="354" t="s">
        <v>319</v>
      </c>
      <c r="N32" s="341"/>
      <c r="O32" s="341" t="s">
        <v>548</v>
      </c>
      <c r="P32" s="342">
        <v>60</v>
      </c>
      <c r="Q32" s="343">
        <f t="shared" si="14"/>
        <v>0</v>
      </c>
      <c r="R32" s="336"/>
      <c r="S32" s="354" t="s">
        <v>319</v>
      </c>
      <c r="T32" s="341"/>
      <c r="U32" s="341" t="s">
        <v>548</v>
      </c>
      <c r="V32" s="342">
        <v>60</v>
      </c>
      <c r="W32" s="343">
        <f t="shared" si="15"/>
        <v>0</v>
      </c>
      <c r="X32" s="319"/>
      <c r="Y32" s="354" t="s">
        <v>319</v>
      </c>
      <c r="Z32" s="341"/>
      <c r="AA32" s="341" t="s">
        <v>548</v>
      </c>
      <c r="AB32" s="342">
        <v>60</v>
      </c>
      <c r="AC32" s="343">
        <f t="shared" si="16"/>
        <v>0</v>
      </c>
      <c r="AD32" s="319"/>
      <c r="AE32" s="354" t="s">
        <v>319</v>
      </c>
      <c r="AF32" s="341"/>
      <c r="AG32" s="341" t="s">
        <v>548</v>
      </c>
      <c r="AH32" s="342">
        <v>60</v>
      </c>
      <c r="AI32" s="343">
        <f t="shared" si="17"/>
        <v>0</v>
      </c>
      <c r="AJ32" s="319"/>
    </row>
    <row r="33" spans="1:36" s="126" customFormat="1" x14ac:dyDescent="0.25">
      <c r="A33" s="216" t="s">
        <v>154</v>
      </c>
      <c r="B33" s="201"/>
      <c r="C33" s="201" t="s">
        <v>548</v>
      </c>
      <c r="D33" s="202">
        <v>25</v>
      </c>
      <c r="E33" s="203">
        <f t="shared" si="12"/>
        <v>0</v>
      </c>
      <c r="F33" s="196"/>
      <c r="G33" s="354" t="s">
        <v>154</v>
      </c>
      <c r="H33" s="341"/>
      <c r="I33" s="341" t="s">
        <v>548</v>
      </c>
      <c r="J33" s="342">
        <v>25</v>
      </c>
      <c r="K33" s="343">
        <f t="shared" si="13"/>
        <v>0</v>
      </c>
      <c r="L33" s="336"/>
      <c r="M33" s="354" t="s">
        <v>154</v>
      </c>
      <c r="N33" s="341"/>
      <c r="O33" s="341" t="s">
        <v>548</v>
      </c>
      <c r="P33" s="342">
        <v>25</v>
      </c>
      <c r="Q33" s="343">
        <f t="shared" si="14"/>
        <v>0</v>
      </c>
      <c r="R33" s="336"/>
      <c r="S33" s="354" t="s">
        <v>154</v>
      </c>
      <c r="T33" s="341"/>
      <c r="U33" s="341" t="s">
        <v>548</v>
      </c>
      <c r="V33" s="342">
        <v>25</v>
      </c>
      <c r="W33" s="343">
        <f t="shared" si="15"/>
        <v>0</v>
      </c>
      <c r="X33" s="319"/>
      <c r="Y33" s="354" t="s">
        <v>154</v>
      </c>
      <c r="Z33" s="341"/>
      <c r="AA33" s="341" t="s">
        <v>548</v>
      </c>
      <c r="AB33" s="342">
        <v>25</v>
      </c>
      <c r="AC33" s="343">
        <f t="shared" si="16"/>
        <v>0</v>
      </c>
      <c r="AD33" s="319"/>
      <c r="AE33" s="354" t="s">
        <v>154</v>
      </c>
      <c r="AF33" s="341"/>
      <c r="AG33" s="341" t="s">
        <v>548</v>
      </c>
      <c r="AH33" s="342">
        <v>25</v>
      </c>
      <c r="AI33" s="343">
        <f t="shared" si="17"/>
        <v>0</v>
      </c>
      <c r="AJ33" s="319"/>
    </row>
    <row r="34" spans="1:36" s="126" customFormat="1" x14ac:dyDescent="0.25">
      <c r="A34" s="216" t="s">
        <v>572</v>
      </c>
      <c r="B34" s="201"/>
      <c r="C34" s="201" t="s">
        <v>548</v>
      </c>
      <c r="D34" s="202">
        <v>25</v>
      </c>
      <c r="E34" s="203">
        <f t="shared" si="12"/>
        <v>0</v>
      </c>
      <c r="F34" s="196"/>
      <c r="G34" s="354" t="s">
        <v>572</v>
      </c>
      <c r="H34" s="341"/>
      <c r="I34" s="341" t="s">
        <v>548</v>
      </c>
      <c r="J34" s="342">
        <v>25</v>
      </c>
      <c r="K34" s="343">
        <f t="shared" si="13"/>
        <v>0</v>
      </c>
      <c r="L34" s="336"/>
      <c r="M34" s="354" t="s">
        <v>572</v>
      </c>
      <c r="N34" s="341"/>
      <c r="O34" s="341" t="s">
        <v>548</v>
      </c>
      <c r="P34" s="342">
        <v>25</v>
      </c>
      <c r="Q34" s="343">
        <f t="shared" si="14"/>
        <v>0</v>
      </c>
      <c r="R34" s="336"/>
      <c r="S34" s="354" t="s">
        <v>572</v>
      </c>
      <c r="T34" s="341"/>
      <c r="U34" s="341" t="s">
        <v>548</v>
      </c>
      <c r="V34" s="342">
        <v>25</v>
      </c>
      <c r="W34" s="343">
        <f t="shared" si="15"/>
        <v>0</v>
      </c>
      <c r="X34" s="319"/>
      <c r="Y34" s="354" t="s">
        <v>572</v>
      </c>
      <c r="Z34" s="341"/>
      <c r="AA34" s="341" t="s">
        <v>548</v>
      </c>
      <c r="AB34" s="342">
        <v>25</v>
      </c>
      <c r="AC34" s="343">
        <f t="shared" si="16"/>
        <v>0</v>
      </c>
      <c r="AD34" s="319"/>
      <c r="AE34" s="354" t="s">
        <v>572</v>
      </c>
      <c r="AF34" s="341"/>
      <c r="AG34" s="341" t="s">
        <v>548</v>
      </c>
      <c r="AH34" s="342">
        <v>25</v>
      </c>
      <c r="AI34" s="343">
        <f t="shared" si="17"/>
        <v>0</v>
      </c>
      <c r="AJ34" s="319"/>
    </row>
    <row r="35" spans="1:36" s="126" customFormat="1" x14ac:dyDescent="0.25">
      <c r="A35" s="216" t="s">
        <v>626</v>
      </c>
      <c r="B35" s="201"/>
      <c r="C35" s="201" t="s">
        <v>608</v>
      </c>
      <c r="D35" s="202">
        <v>0</v>
      </c>
      <c r="E35" s="203">
        <f t="shared" ref="E35:E36" si="18">B35*D35</f>
        <v>0</v>
      </c>
      <c r="F35" s="196"/>
      <c r="G35" s="354" t="s">
        <v>626</v>
      </c>
      <c r="H35" s="341"/>
      <c r="I35" s="341" t="s">
        <v>608</v>
      </c>
      <c r="J35" s="342">
        <v>0</v>
      </c>
      <c r="K35" s="343">
        <f t="shared" si="13"/>
        <v>0</v>
      </c>
      <c r="L35" s="336"/>
      <c r="M35" s="354" t="s">
        <v>626</v>
      </c>
      <c r="N35" s="341"/>
      <c r="O35" s="341" t="s">
        <v>608</v>
      </c>
      <c r="P35" s="342">
        <v>0</v>
      </c>
      <c r="Q35" s="343">
        <f t="shared" si="14"/>
        <v>0</v>
      </c>
      <c r="R35" s="336"/>
      <c r="S35" s="354" t="s">
        <v>626</v>
      </c>
      <c r="T35" s="341"/>
      <c r="U35" s="341" t="s">
        <v>608</v>
      </c>
      <c r="V35" s="342">
        <v>0</v>
      </c>
      <c r="W35" s="343">
        <f t="shared" si="15"/>
        <v>0</v>
      </c>
      <c r="X35" s="319"/>
      <c r="Y35" s="354" t="s">
        <v>626</v>
      </c>
      <c r="Z35" s="341"/>
      <c r="AA35" s="341" t="s">
        <v>608</v>
      </c>
      <c r="AB35" s="342">
        <v>0</v>
      </c>
      <c r="AC35" s="343">
        <f t="shared" si="16"/>
        <v>0</v>
      </c>
      <c r="AD35" s="319"/>
      <c r="AE35" s="354" t="s">
        <v>626</v>
      </c>
      <c r="AF35" s="341"/>
      <c r="AG35" s="341" t="s">
        <v>608</v>
      </c>
      <c r="AH35" s="342">
        <v>0</v>
      </c>
      <c r="AI35" s="343">
        <f t="shared" si="17"/>
        <v>0</v>
      </c>
      <c r="AJ35" s="319"/>
    </row>
    <row r="36" spans="1:36" s="126" customFormat="1" x14ac:dyDescent="0.25">
      <c r="A36" s="216" t="s">
        <v>627</v>
      </c>
      <c r="B36" s="201"/>
      <c r="C36" s="201" t="s">
        <v>548</v>
      </c>
      <c r="D36" s="202">
        <v>0</v>
      </c>
      <c r="E36" s="203">
        <f t="shared" si="18"/>
        <v>0</v>
      </c>
      <c r="F36" s="196"/>
      <c r="G36" s="354" t="s">
        <v>627</v>
      </c>
      <c r="H36" s="341"/>
      <c r="I36" s="341" t="s">
        <v>548</v>
      </c>
      <c r="J36" s="342">
        <v>0</v>
      </c>
      <c r="K36" s="343">
        <f t="shared" si="13"/>
        <v>0</v>
      </c>
      <c r="L36" s="336"/>
      <c r="M36" s="354" t="s">
        <v>627</v>
      </c>
      <c r="N36" s="341"/>
      <c r="O36" s="341" t="s">
        <v>548</v>
      </c>
      <c r="P36" s="342">
        <v>0</v>
      </c>
      <c r="Q36" s="343">
        <f t="shared" si="14"/>
        <v>0</v>
      </c>
      <c r="R36" s="336"/>
      <c r="S36" s="354" t="s">
        <v>627</v>
      </c>
      <c r="T36" s="341"/>
      <c r="U36" s="341" t="s">
        <v>548</v>
      </c>
      <c r="V36" s="342">
        <v>0</v>
      </c>
      <c r="W36" s="343">
        <f t="shared" si="15"/>
        <v>0</v>
      </c>
      <c r="X36" s="319"/>
      <c r="Y36" s="354" t="s">
        <v>627</v>
      </c>
      <c r="Z36" s="341"/>
      <c r="AA36" s="341" t="s">
        <v>548</v>
      </c>
      <c r="AB36" s="342">
        <v>0</v>
      </c>
      <c r="AC36" s="343">
        <f t="shared" si="16"/>
        <v>0</v>
      </c>
      <c r="AD36" s="319"/>
      <c r="AE36" s="354" t="s">
        <v>627</v>
      </c>
      <c r="AF36" s="341"/>
      <c r="AG36" s="341" t="s">
        <v>548</v>
      </c>
      <c r="AH36" s="342">
        <v>0</v>
      </c>
      <c r="AI36" s="343">
        <f t="shared" si="17"/>
        <v>0</v>
      </c>
      <c r="AJ36" s="319"/>
    </row>
    <row r="37" spans="1:36" s="126" customFormat="1" ht="15.75" thickBot="1" x14ac:dyDescent="0.3">
      <c r="A37" s="219" t="s">
        <v>162</v>
      </c>
      <c r="B37" s="205"/>
      <c r="C37" s="205"/>
      <c r="D37" s="206">
        <v>0</v>
      </c>
      <c r="E37" s="207">
        <f t="shared" si="12"/>
        <v>0</v>
      </c>
      <c r="F37" s="196"/>
      <c r="G37" s="357" t="s">
        <v>162</v>
      </c>
      <c r="H37" s="345"/>
      <c r="I37" s="345"/>
      <c r="J37" s="346">
        <v>0</v>
      </c>
      <c r="K37" s="347">
        <f t="shared" si="13"/>
        <v>0</v>
      </c>
      <c r="L37" s="336"/>
      <c r="M37" s="357" t="s">
        <v>162</v>
      </c>
      <c r="N37" s="345"/>
      <c r="O37" s="345"/>
      <c r="P37" s="346">
        <v>0</v>
      </c>
      <c r="Q37" s="347">
        <f t="shared" si="14"/>
        <v>0</v>
      </c>
      <c r="R37" s="336"/>
      <c r="S37" s="357" t="s">
        <v>162</v>
      </c>
      <c r="T37" s="345"/>
      <c r="U37" s="345"/>
      <c r="V37" s="346">
        <v>0</v>
      </c>
      <c r="W37" s="347">
        <f t="shared" si="15"/>
        <v>0</v>
      </c>
      <c r="X37" s="319"/>
      <c r="Y37" s="357" t="s">
        <v>162</v>
      </c>
      <c r="Z37" s="345"/>
      <c r="AA37" s="345"/>
      <c r="AB37" s="346">
        <v>0</v>
      </c>
      <c r="AC37" s="347">
        <f t="shared" si="16"/>
        <v>0</v>
      </c>
      <c r="AD37" s="319"/>
      <c r="AE37" s="357" t="s">
        <v>162</v>
      </c>
      <c r="AF37" s="345"/>
      <c r="AG37" s="345"/>
      <c r="AH37" s="346">
        <v>0</v>
      </c>
      <c r="AI37" s="347">
        <f t="shared" si="17"/>
        <v>0</v>
      </c>
      <c r="AJ37" s="319"/>
    </row>
    <row r="38" spans="1:36" s="126" customFormat="1" ht="15.75" thickTop="1" x14ac:dyDescent="0.25">
      <c r="A38" s="212" t="s">
        <v>104</v>
      </c>
      <c r="B38" s="201"/>
      <c r="C38" s="201"/>
      <c r="D38" s="202"/>
      <c r="E38" s="203">
        <f>SUM(E30:E37)</f>
        <v>0</v>
      </c>
      <c r="F38" s="196"/>
      <c r="G38" s="352" t="s">
        <v>104</v>
      </c>
      <c r="H38" s="341"/>
      <c r="I38" s="341"/>
      <c r="J38" s="342"/>
      <c r="K38" s="343">
        <f>SUM(K30:K37)</f>
        <v>0</v>
      </c>
      <c r="L38" s="336"/>
      <c r="M38" s="352" t="s">
        <v>104</v>
      </c>
      <c r="N38" s="341"/>
      <c r="O38" s="341"/>
      <c r="P38" s="342"/>
      <c r="Q38" s="343">
        <f>SUM(Q30:Q37)</f>
        <v>0</v>
      </c>
      <c r="R38" s="336"/>
      <c r="S38" s="352" t="s">
        <v>104</v>
      </c>
      <c r="T38" s="341"/>
      <c r="U38" s="341"/>
      <c r="V38" s="342"/>
      <c r="W38" s="343">
        <f>SUM(W30:W37)</f>
        <v>0</v>
      </c>
      <c r="X38" s="319"/>
      <c r="Y38" s="352" t="s">
        <v>104</v>
      </c>
      <c r="Z38" s="341"/>
      <c r="AA38" s="341"/>
      <c r="AB38" s="342"/>
      <c r="AC38" s="343">
        <f>SUM(AC30:AC37)</f>
        <v>0</v>
      </c>
      <c r="AD38" s="319"/>
      <c r="AE38" s="352" t="s">
        <v>104</v>
      </c>
      <c r="AF38" s="341"/>
      <c r="AG38" s="341"/>
      <c r="AH38" s="342"/>
      <c r="AI38" s="343">
        <f>SUM(AI30:AI37)</f>
        <v>0</v>
      </c>
      <c r="AJ38" s="319"/>
    </row>
    <row r="39" spans="1:36" s="126" customFormat="1" x14ac:dyDescent="0.25">
      <c r="A39" s="216"/>
      <c r="B39" s="201"/>
      <c r="C39" s="201"/>
      <c r="D39" s="120"/>
      <c r="E39" s="203"/>
      <c r="F39" s="196"/>
      <c r="G39" s="354"/>
      <c r="H39" s="341"/>
      <c r="I39" s="341"/>
      <c r="J39" s="330"/>
      <c r="K39" s="343"/>
      <c r="L39" s="336"/>
      <c r="M39" s="354"/>
      <c r="N39" s="341"/>
      <c r="O39" s="341"/>
      <c r="P39" s="330"/>
      <c r="Q39" s="343"/>
      <c r="R39" s="336"/>
      <c r="S39" s="354"/>
      <c r="T39" s="341"/>
      <c r="U39" s="341"/>
      <c r="V39" s="330"/>
      <c r="W39" s="343"/>
      <c r="X39" s="319"/>
      <c r="Y39" s="354"/>
      <c r="Z39" s="341"/>
      <c r="AA39" s="341"/>
      <c r="AB39" s="330"/>
      <c r="AC39" s="343"/>
      <c r="AD39" s="319"/>
      <c r="AE39" s="354"/>
      <c r="AF39" s="341"/>
      <c r="AG39" s="341"/>
      <c r="AH39" s="330"/>
      <c r="AI39" s="343"/>
      <c r="AJ39" s="319"/>
    </row>
    <row r="40" spans="1:36" s="126" customFormat="1" x14ac:dyDescent="0.25">
      <c r="A40" s="212" t="s">
        <v>150</v>
      </c>
      <c r="B40" s="198" t="s">
        <v>576</v>
      </c>
      <c r="C40" s="198" t="s">
        <v>137</v>
      </c>
      <c r="D40" s="270" t="s">
        <v>141</v>
      </c>
      <c r="E40" s="271" t="s">
        <v>142</v>
      </c>
      <c r="F40" s="196"/>
      <c r="G40" s="352" t="s">
        <v>150</v>
      </c>
      <c r="H40" s="338" t="s">
        <v>576</v>
      </c>
      <c r="I40" s="338" t="s">
        <v>137</v>
      </c>
      <c r="J40" s="390" t="s">
        <v>141</v>
      </c>
      <c r="K40" s="391" t="s">
        <v>142</v>
      </c>
      <c r="L40" s="336"/>
      <c r="M40" s="352" t="s">
        <v>150</v>
      </c>
      <c r="N40" s="338" t="s">
        <v>576</v>
      </c>
      <c r="O40" s="338" t="s">
        <v>137</v>
      </c>
      <c r="P40" s="390" t="s">
        <v>141</v>
      </c>
      <c r="Q40" s="391" t="s">
        <v>142</v>
      </c>
      <c r="R40" s="336"/>
      <c r="S40" s="352" t="s">
        <v>150</v>
      </c>
      <c r="T40" s="338" t="s">
        <v>576</v>
      </c>
      <c r="U40" s="338" t="s">
        <v>137</v>
      </c>
      <c r="V40" s="390" t="s">
        <v>141</v>
      </c>
      <c r="W40" s="391" t="s">
        <v>142</v>
      </c>
      <c r="X40" s="319"/>
      <c r="Y40" s="352" t="s">
        <v>150</v>
      </c>
      <c r="Z40" s="338" t="s">
        <v>576</v>
      </c>
      <c r="AA40" s="338" t="s">
        <v>137</v>
      </c>
      <c r="AB40" s="390" t="s">
        <v>141</v>
      </c>
      <c r="AC40" s="391" t="s">
        <v>142</v>
      </c>
      <c r="AD40" s="319"/>
      <c r="AE40" s="352" t="s">
        <v>150</v>
      </c>
      <c r="AF40" s="338" t="s">
        <v>576</v>
      </c>
      <c r="AG40" s="338" t="s">
        <v>137</v>
      </c>
      <c r="AH40" s="390" t="s">
        <v>141</v>
      </c>
      <c r="AI40" s="391" t="s">
        <v>142</v>
      </c>
      <c r="AJ40" s="319"/>
    </row>
    <row r="41" spans="1:36" s="1" customFormat="1" ht="15.75" customHeight="1" x14ac:dyDescent="0.25">
      <c r="A41" s="216" t="s">
        <v>317</v>
      </c>
      <c r="B41" s="201"/>
      <c r="C41" s="201" t="s">
        <v>547</v>
      </c>
      <c r="D41" s="218">
        <v>135</v>
      </c>
      <c r="E41" s="203">
        <f t="shared" ref="E41:E45" si="19">D41*B41</f>
        <v>0</v>
      </c>
      <c r="F41" s="220"/>
      <c r="G41" s="354" t="s">
        <v>317</v>
      </c>
      <c r="H41" s="341"/>
      <c r="I41" s="341" t="s">
        <v>547</v>
      </c>
      <c r="J41" s="356">
        <v>135</v>
      </c>
      <c r="K41" s="343">
        <f t="shared" ref="K41:K45" si="20">J41*H41</f>
        <v>0</v>
      </c>
      <c r="L41" s="336"/>
      <c r="M41" s="354" t="s">
        <v>317</v>
      </c>
      <c r="N41" s="341"/>
      <c r="O41" s="341" t="s">
        <v>547</v>
      </c>
      <c r="P41" s="356">
        <v>135</v>
      </c>
      <c r="Q41" s="343">
        <f t="shared" ref="Q41:Q45" si="21">P41*N41</f>
        <v>0</v>
      </c>
      <c r="R41" s="336"/>
      <c r="S41" s="354" t="s">
        <v>317</v>
      </c>
      <c r="T41" s="341"/>
      <c r="U41" s="341" t="s">
        <v>547</v>
      </c>
      <c r="V41" s="356">
        <v>135</v>
      </c>
      <c r="W41" s="343">
        <f t="shared" ref="W41:W45" si="22">V41*T41</f>
        <v>0</v>
      </c>
      <c r="X41" s="319"/>
      <c r="Y41" s="354" t="s">
        <v>317</v>
      </c>
      <c r="Z41" s="341"/>
      <c r="AA41" s="341" t="s">
        <v>547</v>
      </c>
      <c r="AB41" s="356">
        <v>135</v>
      </c>
      <c r="AC41" s="343">
        <f t="shared" ref="AC41:AC45" si="23">AB41*Z41</f>
        <v>0</v>
      </c>
      <c r="AD41" s="319"/>
      <c r="AE41" s="354" t="s">
        <v>317</v>
      </c>
      <c r="AF41" s="341"/>
      <c r="AG41" s="341" t="s">
        <v>547</v>
      </c>
      <c r="AH41" s="356">
        <v>135</v>
      </c>
      <c r="AI41" s="343">
        <f t="shared" ref="AI41:AI45" si="24">AH41*AF41</f>
        <v>0</v>
      </c>
      <c r="AJ41" s="319"/>
    </row>
    <row r="42" spans="1:36" s="1" customFormat="1" ht="15.75" customHeight="1" x14ac:dyDescent="0.25">
      <c r="A42" s="216" t="s">
        <v>152</v>
      </c>
      <c r="B42" s="201"/>
      <c r="C42" s="201" t="s">
        <v>547</v>
      </c>
      <c r="D42" s="218">
        <v>53</v>
      </c>
      <c r="E42" s="203">
        <f t="shared" si="19"/>
        <v>0</v>
      </c>
      <c r="F42" s="220"/>
      <c r="G42" s="354" t="s">
        <v>152</v>
      </c>
      <c r="H42" s="341"/>
      <c r="I42" s="341" t="s">
        <v>547</v>
      </c>
      <c r="J42" s="356">
        <v>53</v>
      </c>
      <c r="K42" s="343">
        <f t="shared" si="20"/>
        <v>0</v>
      </c>
      <c r="L42" s="336"/>
      <c r="M42" s="354" t="s">
        <v>152</v>
      </c>
      <c r="N42" s="341"/>
      <c r="O42" s="341" t="s">
        <v>547</v>
      </c>
      <c r="P42" s="356">
        <v>53</v>
      </c>
      <c r="Q42" s="343">
        <f t="shared" si="21"/>
        <v>0</v>
      </c>
      <c r="R42" s="336"/>
      <c r="S42" s="354" t="s">
        <v>152</v>
      </c>
      <c r="T42" s="341"/>
      <c r="U42" s="341" t="s">
        <v>547</v>
      </c>
      <c r="V42" s="356">
        <v>53</v>
      </c>
      <c r="W42" s="343">
        <f t="shared" si="22"/>
        <v>0</v>
      </c>
      <c r="X42" s="319"/>
      <c r="Y42" s="354" t="s">
        <v>152</v>
      </c>
      <c r="Z42" s="341"/>
      <c r="AA42" s="341" t="s">
        <v>547</v>
      </c>
      <c r="AB42" s="356">
        <v>53</v>
      </c>
      <c r="AC42" s="343">
        <f t="shared" si="23"/>
        <v>0</v>
      </c>
      <c r="AD42" s="319"/>
      <c r="AE42" s="354" t="s">
        <v>152</v>
      </c>
      <c r="AF42" s="341"/>
      <c r="AG42" s="341" t="s">
        <v>547</v>
      </c>
      <c r="AH42" s="356">
        <v>53</v>
      </c>
      <c r="AI42" s="343">
        <f t="shared" si="24"/>
        <v>0</v>
      </c>
      <c r="AJ42" s="319"/>
    </row>
    <row r="43" spans="1:36" s="1" customFormat="1" ht="15.75" customHeight="1" x14ac:dyDescent="0.25">
      <c r="A43" s="216" t="s">
        <v>569</v>
      </c>
      <c r="B43" s="201"/>
      <c r="C43" s="201" t="s">
        <v>547</v>
      </c>
      <c r="D43" s="218">
        <v>50</v>
      </c>
      <c r="E43" s="203">
        <f t="shared" si="19"/>
        <v>0</v>
      </c>
      <c r="F43" s="220"/>
      <c r="G43" s="354" t="s">
        <v>569</v>
      </c>
      <c r="H43" s="341"/>
      <c r="I43" s="341" t="s">
        <v>547</v>
      </c>
      <c r="J43" s="356">
        <v>50</v>
      </c>
      <c r="K43" s="343">
        <f t="shared" si="20"/>
        <v>0</v>
      </c>
      <c r="L43" s="336"/>
      <c r="M43" s="354" t="s">
        <v>569</v>
      </c>
      <c r="N43" s="341"/>
      <c r="O43" s="341" t="s">
        <v>547</v>
      </c>
      <c r="P43" s="356">
        <v>50</v>
      </c>
      <c r="Q43" s="343">
        <f t="shared" si="21"/>
        <v>0</v>
      </c>
      <c r="R43" s="336"/>
      <c r="S43" s="354" t="s">
        <v>569</v>
      </c>
      <c r="T43" s="341"/>
      <c r="U43" s="341" t="s">
        <v>547</v>
      </c>
      <c r="V43" s="356">
        <v>50</v>
      </c>
      <c r="W43" s="343">
        <f t="shared" si="22"/>
        <v>0</v>
      </c>
      <c r="X43" s="319"/>
      <c r="Y43" s="354" t="s">
        <v>569</v>
      </c>
      <c r="Z43" s="341"/>
      <c r="AA43" s="341" t="s">
        <v>547</v>
      </c>
      <c r="AB43" s="356">
        <v>50</v>
      </c>
      <c r="AC43" s="343">
        <f t="shared" si="23"/>
        <v>0</v>
      </c>
      <c r="AD43" s="319"/>
      <c r="AE43" s="354" t="s">
        <v>569</v>
      </c>
      <c r="AF43" s="341"/>
      <c r="AG43" s="341" t="s">
        <v>547</v>
      </c>
      <c r="AH43" s="356">
        <v>50</v>
      </c>
      <c r="AI43" s="343">
        <f t="shared" si="24"/>
        <v>0</v>
      </c>
      <c r="AJ43" s="319"/>
    </row>
    <row r="44" spans="1:36" s="1" customFormat="1" ht="15.75" customHeight="1" x14ac:dyDescent="0.25">
      <c r="A44" s="216" t="s">
        <v>153</v>
      </c>
      <c r="B44" s="201"/>
      <c r="C44" s="201" t="s">
        <v>547</v>
      </c>
      <c r="D44" s="218">
        <v>35</v>
      </c>
      <c r="E44" s="203">
        <f t="shared" si="19"/>
        <v>0</v>
      </c>
      <c r="F44" s="220"/>
      <c r="G44" s="354" t="s">
        <v>153</v>
      </c>
      <c r="H44" s="341"/>
      <c r="I44" s="341" t="s">
        <v>547</v>
      </c>
      <c r="J44" s="356">
        <v>35</v>
      </c>
      <c r="K44" s="343">
        <f t="shared" si="20"/>
        <v>0</v>
      </c>
      <c r="L44" s="336"/>
      <c r="M44" s="354" t="s">
        <v>153</v>
      </c>
      <c r="N44" s="341"/>
      <c r="O44" s="341" t="s">
        <v>547</v>
      </c>
      <c r="P44" s="356">
        <v>35</v>
      </c>
      <c r="Q44" s="343">
        <f t="shared" si="21"/>
        <v>0</v>
      </c>
      <c r="R44" s="336"/>
      <c r="S44" s="354" t="s">
        <v>153</v>
      </c>
      <c r="T44" s="341"/>
      <c r="U44" s="341" t="s">
        <v>547</v>
      </c>
      <c r="V44" s="356">
        <v>35</v>
      </c>
      <c r="W44" s="343">
        <f t="shared" si="22"/>
        <v>0</v>
      </c>
      <c r="X44" s="319"/>
      <c r="Y44" s="354" t="s">
        <v>153</v>
      </c>
      <c r="Z44" s="341"/>
      <c r="AA44" s="341" t="s">
        <v>547</v>
      </c>
      <c r="AB44" s="356">
        <v>35</v>
      </c>
      <c r="AC44" s="343">
        <f t="shared" si="23"/>
        <v>0</v>
      </c>
      <c r="AD44" s="319"/>
      <c r="AE44" s="354" t="s">
        <v>153</v>
      </c>
      <c r="AF44" s="341"/>
      <c r="AG44" s="341" t="s">
        <v>547</v>
      </c>
      <c r="AH44" s="356">
        <v>35</v>
      </c>
      <c r="AI44" s="343">
        <f t="shared" si="24"/>
        <v>0</v>
      </c>
      <c r="AJ44" s="319"/>
    </row>
    <row r="45" spans="1:36" s="1" customFormat="1" ht="15.75" customHeight="1" x14ac:dyDescent="0.25">
      <c r="A45" s="216" t="s">
        <v>154</v>
      </c>
      <c r="B45" s="201"/>
      <c r="C45" s="201" t="s">
        <v>548</v>
      </c>
      <c r="D45" s="218">
        <v>25</v>
      </c>
      <c r="E45" s="203">
        <f t="shared" si="19"/>
        <v>0</v>
      </c>
      <c r="F45" s="220"/>
      <c r="G45" s="354" t="s">
        <v>154</v>
      </c>
      <c r="H45" s="341"/>
      <c r="I45" s="341" t="s">
        <v>548</v>
      </c>
      <c r="J45" s="356">
        <v>25</v>
      </c>
      <c r="K45" s="343">
        <f t="shared" si="20"/>
        <v>0</v>
      </c>
      <c r="L45" s="336"/>
      <c r="M45" s="354" t="s">
        <v>154</v>
      </c>
      <c r="N45" s="341"/>
      <c r="O45" s="341" t="s">
        <v>548</v>
      </c>
      <c r="P45" s="356">
        <v>25</v>
      </c>
      <c r="Q45" s="343">
        <f t="shared" si="21"/>
        <v>0</v>
      </c>
      <c r="R45" s="336"/>
      <c r="S45" s="354" t="s">
        <v>154</v>
      </c>
      <c r="T45" s="341"/>
      <c r="U45" s="341" t="s">
        <v>548</v>
      </c>
      <c r="V45" s="356">
        <v>25</v>
      </c>
      <c r="W45" s="343">
        <f t="shared" si="22"/>
        <v>0</v>
      </c>
      <c r="X45" s="319"/>
      <c r="Y45" s="354" t="s">
        <v>154</v>
      </c>
      <c r="Z45" s="341"/>
      <c r="AA45" s="341" t="s">
        <v>548</v>
      </c>
      <c r="AB45" s="356">
        <v>25</v>
      </c>
      <c r="AC45" s="343">
        <f t="shared" si="23"/>
        <v>0</v>
      </c>
      <c r="AD45" s="319"/>
      <c r="AE45" s="354" t="s">
        <v>154</v>
      </c>
      <c r="AF45" s="341"/>
      <c r="AG45" s="341" t="s">
        <v>548</v>
      </c>
      <c r="AH45" s="356">
        <v>25</v>
      </c>
      <c r="AI45" s="343">
        <f t="shared" si="24"/>
        <v>0</v>
      </c>
      <c r="AJ45" s="319"/>
    </row>
    <row r="46" spans="1:36" s="1" customFormat="1" ht="15.75" customHeight="1" thickBot="1" x14ac:dyDescent="0.3">
      <c r="A46" s="219" t="s">
        <v>162</v>
      </c>
      <c r="B46" s="345"/>
      <c r="C46" s="221"/>
      <c r="D46" s="222">
        <v>0</v>
      </c>
      <c r="E46" s="207">
        <f>D46*B46</f>
        <v>0</v>
      </c>
      <c r="F46" s="220"/>
      <c r="G46" s="357" t="s">
        <v>162</v>
      </c>
      <c r="H46" s="345"/>
      <c r="I46" s="359"/>
      <c r="J46" s="360">
        <v>0</v>
      </c>
      <c r="K46" s="347">
        <f>J46*H46</f>
        <v>0</v>
      </c>
      <c r="L46" s="336"/>
      <c r="M46" s="357" t="s">
        <v>162</v>
      </c>
      <c r="N46" s="345"/>
      <c r="O46" s="359"/>
      <c r="P46" s="360">
        <v>0</v>
      </c>
      <c r="Q46" s="347">
        <f>P46*N46</f>
        <v>0</v>
      </c>
      <c r="R46" s="336"/>
      <c r="S46" s="357" t="s">
        <v>162</v>
      </c>
      <c r="T46" s="345"/>
      <c r="U46" s="359"/>
      <c r="V46" s="360">
        <v>0</v>
      </c>
      <c r="W46" s="347">
        <f>V46*T46</f>
        <v>0</v>
      </c>
      <c r="X46" s="319"/>
      <c r="Y46" s="357" t="s">
        <v>162</v>
      </c>
      <c r="Z46" s="345"/>
      <c r="AA46" s="359"/>
      <c r="AB46" s="360">
        <v>0</v>
      </c>
      <c r="AC46" s="347">
        <f>AB46*Z46</f>
        <v>0</v>
      </c>
      <c r="AD46" s="319"/>
      <c r="AE46" s="357" t="s">
        <v>162</v>
      </c>
      <c r="AF46" s="345"/>
      <c r="AG46" s="359"/>
      <c r="AH46" s="360">
        <v>0</v>
      </c>
      <c r="AI46" s="347">
        <f>AH46*AF46</f>
        <v>0</v>
      </c>
      <c r="AJ46" s="319"/>
    </row>
    <row r="47" spans="1:36" s="1" customFormat="1" ht="15.75" customHeight="1" thickTop="1" x14ac:dyDescent="0.25">
      <c r="A47" s="212" t="s">
        <v>104</v>
      </c>
      <c r="B47" s="120"/>
      <c r="C47" s="120"/>
      <c r="D47" s="120"/>
      <c r="E47" s="38">
        <f>SUM(E41:E46)</f>
        <v>0</v>
      </c>
      <c r="F47" s="220"/>
      <c r="G47" s="352" t="s">
        <v>104</v>
      </c>
      <c r="H47" s="330"/>
      <c r="I47" s="330"/>
      <c r="J47" s="330"/>
      <c r="K47" s="325">
        <f>SUM(K41:K46)</f>
        <v>0</v>
      </c>
      <c r="L47" s="336"/>
      <c r="M47" s="352" t="s">
        <v>104</v>
      </c>
      <c r="N47" s="330"/>
      <c r="O47" s="330"/>
      <c r="P47" s="330"/>
      <c r="Q47" s="325">
        <f>SUM(Q41:Q46)</f>
        <v>0</v>
      </c>
      <c r="R47" s="336"/>
      <c r="S47" s="352" t="s">
        <v>104</v>
      </c>
      <c r="T47" s="330"/>
      <c r="U47" s="330"/>
      <c r="V47" s="330"/>
      <c r="W47" s="325">
        <f>SUM(W41:W46)</f>
        <v>0</v>
      </c>
      <c r="X47" s="319"/>
      <c r="Y47" s="352" t="s">
        <v>104</v>
      </c>
      <c r="Z47" s="330"/>
      <c r="AA47" s="330"/>
      <c r="AB47" s="330"/>
      <c r="AC47" s="325">
        <f>SUM(AC41:AC46)</f>
        <v>0</v>
      </c>
      <c r="AD47" s="319"/>
      <c r="AE47" s="352" t="s">
        <v>104</v>
      </c>
      <c r="AF47" s="330"/>
      <c r="AG47" s="330"/>
      <c r="AH47" s="330"/>
      <c r="AI47" s="325">
        <f>SUM(AI41:AI46)</f>
        <v>0</v>
      </c>
      <c r="AJ47" s="319"/>
    </row>
    <row r="48" spans="1:36" s="126" customFormat="1" x14ac:dyDescent="0.25">
      <c r="A48" s="216"/>
      <c r="B48" s="201"/>
      <c r="C48" s="201"/>
      <c r="D48" s="120"/>
      <c r="E48" s="203"/>
      <c r="F48" s="196"/>
      <c r="G48" s="354"/>
      <c r="H48" s="341"/>
      <c r="I48" s="341"/>
      <c r="J48" s="330"/>
      <c r="K48" s="343"/>
      <c r="L48" s="336"/>
      <c r="M48" s="354"/>
      <c r="N48" s="341"/>
      <c r="O48" s="341"/>
      <c r="P48" s="330"/>
      <c r="Q48" s="343"/>
      <c r="R48" s="336"/>
      <c r="S48" s="354"/>
      <c r="T48" s="341"/>
      <c r="U48" s="341"/>
      <c r="V48" s="330"/>
      <c r="W48" s="343"/>
      <c r="X48" s="319"/>
      <c r="Y48" s="354"/>
      <c r="Z48" s="341"/>
      <c r="AA48" s="341"/>
      <c r="AB48" s="330"/>
      <c r="AC48" s="343"/>
      <c r="AD48" s="319"/>
      <c r="AE48" s="354"/>
      <c r="AF48" s="341"/>
      <c r="AG48" s="341"/>
      <c r="AH48" s="330"/>
      <c r="AI48" s="343"/>
      <c r="AJ48" s="319"/>
    </row>
    <row r="49" spans="1:36" s="126" customFormat="1" x14ac:dyDescent="0.25">
      <c r="A49" s="212" t="s">
        <v>549</v>
      </c>
      <c r="B49" s="198" t="s">
        <v>576</v>
      </c>
      <c r="C49" s="198" t="s">
        <v>137</v>
      </c>
      <c r="D49" s="270" t="s">
        <v>141</v>
      </c>
      <c r="E49" s="271" t="s">
        <v>142</v>
      </c>
      <c r="F49" s="196"/>
      <c r="G49" s="352" t="s">
        <v>549</v>
      </c>
      <c r="H49" s="338" t="s">
        <v>576</v>
      </c>
      <c r="I49" s="338" t="s">
        <v>137</v>
      </c>
      <c r="J49" s="390" t="s">
        <v>141</v>
      </c>
      <c r="K49" s="391" t="s">
        <v>142</v>
      </c>
      <c r="L49" s="336"/>
      <c r="M49" s="352" t="s">
        <v>549</v>
      </c>
      <c r="N49" s="338" t="s">
        <v>576</v>
      </c>
      <c r="O49" s="338" t="s">
        <v>137</v>
      </c>
      <c r="P49" s="390" t="s">
        <v>141</v>
      </c>
      <c r="Q49" s="391" t="s">
        <v>142</v>
      </c>
      <c r="R49" s="336"/>
      <c r="S49" s="352" t="s">
        <v>549</v>
      </c>
      <c r="T49" s="338" t="s">
        <v>576</v>
      </c>
      <c r="U49" s="338" t="s">
        <v>137</v>
      </c>
      <c r="V49" s="390" t="s">
        <v>141</v>
      </c>
      <c r="W49" s="391" t="s">
        <v>142</v>
      </c>
      <c r="X49" s="319"/>
      <c r="Y49" s="352" t="s">
        <v>549</v>
      </c>
      <c r="Z49" s="338" t="s">
        <v>576</v>
      </c>
      <c r="AA49" s="338" t="s">
        <v>137</v>
      </c>
      <c r="AB49" s="390" t="s">
        <v>141</v>
      </c>
      <c r="AC49" s="391" t="s">
        <v>142</v>
      </c>
      <c r="AD49" s="319"/>
      <c r="AE49" s="352" t="s">
        <v>549</v>
      </c>
      <c r="AF49" s="338" t="s">
        <v>576</v>
      </c>
      <c r="AG49" s="338" t="s">
        <v>137</v>
      </c>
      <c r="AH49" s="390" t="s">
        <v>141</v>
      </c>
      <c r="AI49" s="391" t="s">
        <v>142</v>
      </c>
      <c r="AJ49" s="319"/>
    </row>
    <row r="50" spans="1:36" s="126" customFormat="1" x14ac:dyDescent="0.25">
      <c r="A50" s="216" t="s">
        <v>565</v>
      </c>
      <c r="B50" s="201"/>
      <c r="C50" s="201" t="s">
        <v>550</v>
      </c>
      <c r="D50" s="218">
        <v>0</v>
      </c>
      <c r="E50" s="203">
        <f t="shared" ref="E50:E57" si="25">D50*B50</f>
        <v>0</v>
      </c>
      <c r="F50" s="196"/>
      <c r="G50" s="354" t="s">
        <v>565</v>
      </c>
      <c r="H50" s="341"/>
      <c r="I50" s="341" t="s">
        <v>550</v>
      </c>
      <c r="J50" s="356">
        <v>0</v>
      </c>
      <c r="K50" s="343">
        <f t="shared" ref="K50:K57" si="26">J50*H50</f>
        <v>0</v>
      </c>
      <c r="L50" s="336"/>
      <c r="M50" s="354" t="s">
        <v>565</v>
      </c>
      <c r="N50" s="341"/>
      <c r="O50" s="341" t="s">
        <v>550</v>
      </c>
      <c r="P50" s="356">
        <v>0</v>
      </c>
      <c r="Q50" s="343">
        <f t="shared" ref="Q50:Q57" si="27">P50*N50</f>
        <v>0</v>
      </c>
      <c r="R50" s="336"/>
      <c r="S50" s="354" t="s">
        <v>565</v>
      </c>
      <c r="T50" s="341"/>
      <c r="U50" s="341" t="s">
        <v>550</v>
      </c>
      <c r="V50" s="356">
        <v>0</v>
      </c>
      <c r="W50" s="343">
        <f t="shared" ref="W50:W57" si="28">V50*T50</f>
        <v>0</v>
      </c>
      <c r="X50" s="319"/>
      <c r="Y50" s="354" t="s">
        <v>565</v>
      </c>
      <c r="Z50" s="341"/>
      <c r="AA50" s="341" t="s">
        <v>550</v>
      </c>
      <c r="AB50" s="356">
        <v>0</v>
      </c>
      <c r="AC50" s="343">
        <f t="shared" ref="AC50:AC57" si="29">AB50*Z50</f>
        <v>0</v>
      </c>
      <c r="AD50" s="319"/>
      <c r="AE50" s="354" t="s">
        <v>565</v>
      </c>
      <c r="AF50" s="341"/>
      <c r="AG50" s="341" t="s">
        <v>550</v>
      </c>
      <c r="AH50" s="356">
        <v>0</v>
      </c>
      <c r="AI50" s="343">
        <f t="shared" ref="AI50:AI57" si="30">AH50*AF50</f>
        <v>0</v>
      </c>
      <c r="AJ50" s="319"/>
    </row>
    <row r="51" spans="1:36" s="12" customFormat="1" ht="15.75" customHeight="1" x14ac:dyDescent="0.25">
      <c r="A51" s="216" t="s">
        <v>566</v>
      </c>
      <c r="B51" s="201"/>
      <c r="C51" s="201" t="s">
        <v>550</v>
      </c>
      <c r="D51" s="218">
        <v>0</v>
      </c>
      <c r="E51" s="203">
        <f t="shared" si="25"/>
        <v>0</v>
      </c>
      <c r="F51" s="192"/>
      <c r="G51" s="354" t="s">
        <v>566</v>
      </c>
      <c r="H51" s="341"/>
      <c r="I51" s="341" t="s">
        <v>550</v>
      </c>
      <c r="J51" s="356">
        <v>0</v>
      </c>
      <c r="K51" s="343">
        <f t="shared" si="26"/>
        <v>0</v>
      </c>
      <c r="L51" s="336"/>
      <c r="M51" s="354" t="s">
        <v>566</v>
      </c>
      <c r="N51" s="341"/>
      <c r="O51" s="341" t="s">
        <v>550</v>
      </c>
      <c r="P51" s="356">
        <v>0</v>
      </c>
      <c r="Q51" s="343">
        <f t="shared" si="27"/>
        <v>0</v>
      </c>
      <c r="R51" s="336"/>
      <c r="S51" s="354" t="s">
        <v>566</v>
      </c>
      <c r="T51" s="341"/>
      <c r="U51" s="341" t="s">
        <v>550</v>
      </c>
      <c r="V51" s="356">
        <v>0</v>
      </c>
      <c r="W51" s="343">
        <f t="shared" si="28"/>
        <v>0</v>
      </c>
      <c r="X51" s="319"/>
      <c r="Y51" s="354" t="s">
        <v>566</v>
      </c>
      <c r="Z51" s="341"/>
      <c r="AA51" s="341" t="s">
        <v>550</v>
      </c>
      <c r="AB51" s="356">
        <v>0</v>
      </c>
      <c r="AC51" s="343">
        <f t="shared" si="29"/>
        <v>0</v>
      </c>
      <c r="AD51" s="319"/>
      <c r="AE51" s="354" t="s">
        <v>566</v>
      </c>
      <c r="AF51" s="341"/>
      <c r="AG51" s="341" t="s">
        <v>550</v>
      </c>
      <c r="AH51" s="356">
        <v>0</v>
      </c>
      <c r="AI51" s="343">
        <f t="shared" si="30"/>
        <v>0</v>
      </c>
      <c r="AJ51" s="319"/>
    </row>
    <row r="52" spans="1:36" s="1" customFormat="1" ht="15.75" customHeight="1" x14ac:dyDescent="0.25">
      <c r="A52" s="216" t="s">
        <v>567</v>
      </c>
      <c r="B52" s="201"/>
      <c r="C52" s="201" t="s">
        <v>550</v>
      </c>
      <c r="D52" s="218">
        <v>0</v>
      </c>
      <c r="E52" s="203">
        <f t="shared" si="25"/>
        <v>0</v>
      </c>
      <c r="F52" s="220"/>
      <c r="G52" s="354" t="s">
        <v>567</v>
      </c>
      <c r="H52" s="341"/>
      <c r="I52" s="341" t="s">
        <v>550</v>
      </c>
      <c r="J52" s="356">
        <v>0</v>
      </c>
      <c r="K52" s="343">
        <f t="shared" si="26"/>
        <v>0</v>
      </c>
      <c r="L52" s="336"/>
      <c r="M52" s="354" t="s">
        <v>567</v>
      </c>
      <c r="N52" s="341"/>
      <c r="O52" s="341" t="s">
        <v>550</v>
      </c>
      <c r="P52" s="356">
        <v>0</v>
      </c>
      <c r="Q52" s="343">
        <f t="shared" si="27"/>
        <v>0</v>
      </c>
      <c r="R52" s="336"/>
      <c r="S52" s="354" t="s">
        <v>567</v>
      </c>
      <c r="T52" s="341"/>
      <c r="U52" s="341" t="s">
        <v>550</v>
      </c>
      <c r="V52" s="356">
        <v>0</v>
      </c>
      <c r="W52" s="343">
        <f t="shared" si="28"/>
        <v>0</v>
      </c>
      <c r="X52" s="319"/>
      <c r="Y52" s="354" t="s">
        <v>567</v>
      </c>
      <c r="Z52" s="341"/>
      <c r="AA52" s="341" t="s">
        <v>550</v>
      </c>
      <c r="AB52" s="356">
        <v>0</v>
      </c>
      <c r="AC52" s="343">
        <f t="shared" si="29"/>
        <v>0</v>
      </c>
      <c r="AD52" s="319"/>
      <c r="AE52" s="354" t="s">
        <v>567</v>
      </c>
      <c r="AF52" s="341"/>
      <c r="AG52" s="341" t="s">
        <v>550</v>
      </c>
      <c r="AH52" s="356">
        <v>0</v>
      </c>
      <c r="AI52" s="343">
        <f t="shared" si="30"/>
        <v>0</v>
      </c>
      <c r="AJ52" s="319"/>
    </row>
    <row r="53" spans="1:36" s="1" customFormat="1" ht="15.75" customHeight="1" x14ac:dyDescent="0.25">
      <c r="A53" s="216" t="s">
        <v>555</v>
      </c>
      <c r="B53" s="201"/>
      <c r="C53" s="201" t="s">
        <v>550</v>
      </c>
      <c r="D53" s="218">
        <v>0</v>
      </c>
      <c r="E53" s="203">
        <f t="shared" ref="E53:E54" si="31">D53*B53</f>
        <v>0</v>
      </c>
      <c r="F53" s="220"/>
      <c r="G53" s="354" t="s">
        <v>555</v>
      </c>
      <c r="H53" s="341"/>
      <c r="I53" s="341" t="s">
        <v>550</v>
      </c>
      <c r="J53" s="356">
        <v>0</v>
      </c>
      <c r="K53" s="343">
        <f t="shared" si="26"/>
        <v>0</v>
      </c>
      <c r="L53" s="336"/>
      <c r="M53" s="354" t="s">
        <v>555</v>
      </c>
      <c r="N53" s="341"/>
      <c r="O53" s="341" t="s">
        <v>550</v>
      </c>
      <c r="P53" s="356">
        <v>0</v>
      </c>
      <c r="Q53" s="343">
        <f t="shared" si="27"/>
        <v>0</v>
      </c>
      <c r="R53" s="336"/>
      <c r="S53" s="354" t="s">
        <v>555</v>
      </c>
      <c r="T53" s="341"/>
      <c r="U53" s="341" t="s">
        <v>550</v>
      </c>
      <c r="V53" s="356">
        <v>0</v>
      </c>
      <c r="W53" s="343">
        <f t="shared" si="28"/>
        <v>0</v>
      </c>
      <c r="X53" s="319"/>
      <c r="Y53" s="354" t="s">
        <v>555</v>
      </c>
      <c r="Z53" s="341"/>
      <c r="AA53" s="341" t="s">
        <v>550</v>
      </c>
      <c r="AB53" s="356">
        <v>0</v>
      </c>
      <c r="AC53" s="343">
        <f t="shared" si="29"/>
        <v>0</v>
      </c>
      <c r="AD53" s="319"/>
      <c r="AE53" s="354" t="s">
        <v>555</v>
      </c>
      <c r="AF53" s="341"/>
      <c r="AG53" s="341" t="s">
        <v>550</v>
      </c>
      <c r="AH53" s="356">
        <v>0</v>
      </c>
      <c r="AI53" s="343">
        <f t="shared" si="30"/>
        <v>0</v>
      </c>
      <c r="AJ53" s="319"/>
    </row>
    <row r="54" spans="1:36" s="1" customFormat="1" ht="15.75" customHeight="1" x14ac:dyDescent="0.25">
      <c r="A54" s="216" t="s">
        <v>619</v>
      </c>
      <c r="B54" s="201"/>
      <c r="C54" s="201" t="s">
        <v>550</v>
      </c>
      <c r="D54" s="218">
        <v>0</v>
      </c>
      <c r="E54" s="203">
        <f t="shared" si="31"/>
        <v>0</v>
      </c>
      <c r="F54" s="220"/>
      <c r="G54" s="354" t="s">
        <v>619</v>
      </c>
      <c r="H54" s="341"/>
      <c r="I54" s="341" t="s">
        <v>550</v>
      </c>
      <c r="J54" s="356">
        <v>0</v>
      </c>
      <c r="K54" s="343">
        <f t="shared" si="26"/>
        <v>0</v>
      </c>
      <c r="L54" s="336"/>
      <c r="M54" s="354" t="s">
        <v>619</v>
      </c>
      <c r="N54" s="341"/>
      <c r="O54" s="341" t="s">
        <v>550</v>
      </c>
      <c r="P54" s="356">
        <v>0</v>
      </c>
      <c r="Q54" s="343">
        <f t="shared" si="27"/>
        <v>0</v>
      </c>
      <c r="R54" s="336"/>
      <c r="S54" s="354" t="s">
        <v>619</v>
      </c>
      <c r="T54" s="341"/>
      <c r="U54" s="341" t="s">
        <v>550</v>
      </c>
      <c r="V54" s="356">
        <v>0</v>
      </c>
      <c r="W54" s="343">
        <f t="shared" si="28"/>
        <v>0</v>
      </c>
      <c r="X54" s="319"/>
      <c r="Y54" s="354" t="s">
        <v>619</v>
      </c>
      <c r="Z54" s="341"/>
      <c r="AA54" s="341" t="s">
        <v>550</v>
      </c>
      <c r="AB54" s="356">
        <v>0</v>
      </c>
      <c r="AC54" s="343">
        <f t="shared" si="29"/>
        <v>0</v>
      </c>
      <c r="AD54" s="319"/>
      <c r="AE54" s="354" t="s">
        <v>619</v>
      </c>
      <c r="AF54" s="341"/>
      <c r="AG54" s="341" t="s">
        <v>550</v>
      </c>
      <c r="AH54" s="356">
        <v>0</v>
      </c>
      <c r="AI54" s="343">
        <f t="shared" si="30"/>
        <v>0</v>
      </c>
      <c r="AJ54" s="319"/>
    </row>
    <row r="55" spans="1:36" s="1" customFormat="1" ht="15.75" customHeight="1" x14ac:dyDescent="0.25">
      <c r="A55" s="216" t="s">
        <v>620</v>
      </c>
      <c r="B55" s="201"/>
      <c r="C55" s="201" t="s">
        <v>550</v>
      </c>
      <c r="D55" s="218">
        <v>0</v>
      </c>
      <c r="E55" s="203">
        <f t="shared" ref="E55" si="32">D55*B55</f>
        <v>0</v>
      </c>
      <c r="F55" s="220"/>
      <c r="G55" s="354" t="s">
        <v>620</v>
      </c>
      <c r="H55" s="341"/>
      <c r="I55" s="341" t="s">
        <v>550</v>
      </c>
      <c r="J55" s="356">
        <v>0</v>
      </c>
      <c r="K55" s="343">
        <f t="shared" si="26"/>
        <v>0</v>
      </c>
      <c r="L55" s="336"/>
      <c r="M55" s="354" t="s">
        <v>620</v>
      </c>
      <c r="N55" s="341"/>
      <c r="O55" s="341" t="s">
        <v>550</v>
      </c>
      <c r="P55" s="356">
        <v>0</v>
      </c>
      <c r="Q55" s="343">
        <f t="shared" si="27"/>
        <v>0</v>
      </c>
      <c r="R55" s="336"/>
      <c r="S55" s="354" t="s">
        <v>620</v>
      </c>
      <c r="T55" s="341"/>
      <c r="U55" s="341" t="s">
        <v>550</v>
      </c>
      <c r="V55" s="356">
        <v>0</v>
      </c>
      <c r="W55" s="343">
        <f t="shared" si="28"/>
        <v>0</v>
      </c>
      <c r="X55" s="319"/>
      <c r="Y55" s="354" t="s">
        <v>620</v>
      </c>
      <c r="Z55" s="341"/>
      <c r="AA55" s="341" t="s">
        <v>550</v>
      </c>
      <c r="AB55" s="356">
        <v>0</v>
      </c>
      <c r="AC55" s="343">
        <f t="shared" si="29"/>
        <v>0</v>
      </c>
      <c r="AD55" s="319"/>
      <c r="AE55" s="354" t="s">
        <v>620</v>
      </c>
      <c r="AF55" s="341"/>
      <c r="AG55" s="341" t="s">
        <v>550</v>
      </c>
      <c r="AH55" s="356">
        <v>0</v>
      </c>
      <c r="AI55" s="343">
        <f t="shared" si="30"/>
        <v>0</v>
      </c>
      <c r="AJ55" s="319"/>
    </row>
    <row r="56" spans="1:36" s="1" customFormat="1" ht="15.75" customHeight="1" x14ac:dyDescent="0.25">
      <c r="A56" s="216" t="s">
        <v>621</v>
      </c>
      <c r="B56" s="201"/>
      <c r="C56" s="201" t="s">
        <v>550</v>
      </c>
      <c r="D56" s="218">
        <v>0</v>
      </c>
      <c r="E56" s="203">
        <f t="shared" si="25"/>
        <v>0</v>
      </c>
      <c r="F56" s="220"/>
      <c r="G56" s="354" t="s">
        <v>621</v>
      </c>
      <c r="H56" s="341"/>
      <c r="I56" s="341" t="s">
        <v>550</v>
      </c>
      <c r="J56" s="356">
        <v>0</v>
      </c>
      <c r="K56" s="343">
        <f t="shared" si="26"/>
        <v>0</v>
      </c>
      <c r="L56" s="336"/>
      <c r="M56" s="354" t="s">
        <v>621</v>
      </c>
      <c r="N56" s="341"/>
      <c r="O56" s="341" t="s">
        <v>550</v>
      </c>
      <c r="P56" s="356">
        <v>0</v>
      </c>
      <c r="Q56" s="343">
        <f t="shared" si="27"/>
        <v>0</v>
      </c>
      <c r="R56" s="336"/>
      <c r="S56" s="354" t="s">
        <v>621</v>
      </c>
      <c r="T56" s="341"/>
      <c r="U56" s="341" t="s">
        <v>550</v>
      </c>
      <c r="V56" s="356">
        <v>0</v>
      </c>
      <c r="W56" s="343">
        <f t="shared" si="28"/>
        <v>0</v>
      </c>
      <c r="X56" s="319"/>
      <c r="Y56" s="354" t="s">
        <v>621</v>
      </c>
      <c r="Z56" s="341"/>
      <c r="AA56" s="341" t="s">
        <v>550</v>
      </c>
      <c r="AB56" s="356">
        <v>0</v>
      </c>
      <c r="AC56" s="343">
        <f t="shared" si="29"/>
        <v>0</v>
      </c>
      <c r="AD56" s="319"/>
      <c r="AE56" s="354" t="s">
        <v>621</v>
      </c>
      <c r="AF56" s="341"/>
      <c r="AG56" s="341" t="s">
        <v>550</v>
      </c>
      <c r="AH56" s="356">
        <v>0</v>
      </c>
      <c r="AI56" s="343">
        <f t="shared" si="30"/>
        <v>0</v>
      </c>
      <c r="AJ56" s="319"/>
    </row>
    <row r="57" spans="1:36" s="1" customFormat="1" ht="15.75" customHeight="1" x14ac:dyDescent="0.25">
      <c r="A57" s="216" t="s">
        <v>551</v>
      </c>
      <c r="B57" s="201"/>
      <c r="C57" s="201" t="s">
        <v>550</v>
      </c>
      <c r="D57" s="218">
        <v>0</v>
      </c>
      <c r="E57" s="203">
        <f t="shared" si="25"/>
        <v>0</v>
      </c>
      <c r="F57" s="220"/>
      <c r="G57" s="354" t="s">
        <v>551</v>
      </c>
      <c r="H57" s="341"/>
      <c r="I57" s="341" t="s">
        <v>550</v>
      </c>
      <c r="J57" s="356">
        <v>0</v>
      </c>
      <c r="K57" s="343">
        <f t="shared" si="26"/>
        <v>0</v>
      </c>
      <c r="L57" s="336"/>
      <c r="M57" s="354" t="s">
        <v>551</v>
      </c>
      <c r="N57" s="341"/>
      <c r="O57" s="341" t="s">
        <v>550</v>
      </c>
      <c r="P57" s="356">
        <v>0</v>
      </c>
      <c r="Q57" s="343">
        <f t="shared" si="27"/>
        <v>0</v>
      </c>
      <c r="R57" s="336"/>
      <c r="S57" s="354" t="s">
        <v>551</v>
      </c>
      <c r="T57" s="341"/>
      <c r="U57" s="341" t="s">
        <v>550</v>
      </c>
      <c r="V57" s="356">
        <v>0</v>
      </c>
      <c r="W57" s="343">
        <f t="shared" si="28"/>
        <v>0</v>
      </c>
      <c r="X57" s="319"/>
      <c r="Y57" s="354" t="s">
        <v>551</v>
      </c>
      <c r="Z57" s="341"/>
      <c r="AA57" s="341" t="s">
        <v>550</v>
      </c>
      <c r="AB57" s="356">
        <v>0</v>
      </c>
      <c r="AC57" s="343">
        <f t="shared" si="29"/>
        <v>0</v>
      </c>
      <c r="AD57" s="319"/>
      <c r="AE57" s="354" t="s">
        <v>551</v>
      </c>
      <c r="AF57" s="341"/>
      <c r="AG57" s="341" t="s">
        <v>550</v>
      </c>
      <c r="AH57" s="356">
        <v>0</v>
      </c>
      <c r="AI57" s="343">
        <f t="shared" si="30"/>
        <v>0</v>
      </c>
      <c r="AJ57" s="319"/>
    </row>
    <row r="58" spans="1:36" s="1" customFormat="1" ht="15.75" customHeight="1" thickBot="1" x14ac:dyDescent="0.3">
      <c r="A58" s="219" t="s">
        <v>551</v>
      </c>
      <c r="B58" s="345"/>
      <c r="C58" s="205" t="s">
        <v>550</v>
      </c>
      <c r="D58" s="222">
        <v>0</v>
      </c>
      <c r="E58" s="207">
        <f>D58*B58</f>
        <v>0</v>
      </c>
      <c r="F58" s="220"/>
      <c r="G58" s="357" t="s">
        <v>551</v>
      </c>
      <c r="H58" s="345"/>
      <c r="I58" s="345" t="s">
        <v>550</v>
      </c>
      <c r="J58" s="360">
        <v>0</v>
      </c>
      <c r="K58" s="347">
        <f>J58*H58</f>
        <v>0</v>
      </c>
      <c r="L58" s="336"/>
      <c r="M58" s="357" t="s">
        <v>551</v>
      </c>
      <c r="N58" s="345"/>
      <c r="O58" s="345" t="s">
        <v>550</v>
      </c>
      <c r="P58" s="360">
        <v>0</v>
      </c>
      <c r="Q58" s="347">
        <f>P58*N58</f>
        <v>0</v>
      </c>
      <c r="R58" s="336"/>
      <c r="S58" s="357" t="s">
        <v>551</v>
      </c>
      <c r="T58" s="345"/>
      <c r="U58" s="345" t="s">
        <v>550</v>
      </c>
      <c r="V58" s="360">
        <v>0</v>
      </c>
      <c r="W58" s="347">
        <f>V58*T58</f>
        <v>0</v>
      </c>
      <c r="X58" s="319"/>
      <c r="Y58" s="357" t="s">
        <v>551</v>
      </c>
      <c r="Z58" s="345"/>
      <c r="AA58" s="345" t="s">
        <v>550</v>
      </c>
      <c r="AB58" s="360">
        <v>0</v>
      </c>
      <c r="AC58" s="347">
        <f>AB58*Z58</f>
        <v>0</v>
      </c>
      <c r="AD58" s="319"/>
      <c r="AE58" s="357" t="s">
        <v>551</v>
      </c>
      <c r="AF58" s="345"/>
      <c r="AG58" s="345" t="s">
        <v>550</v>
      </c>
      <c r="AH58" s="360">
        <v>0</v>
      </c>
      <c r="AI58" s="347">
        <f>AH58*AF58</f>
        <v>0</v>
      </c>
      <c r="AJ58" s="319"/>
    </row>
    <row r="59" spans="1:36" s="1" customFormat="1" ht="15.75" customHeight="1" thickTop="1" x14ac:dyDescent="0.25">
      <c r="A59" s="212" t="s">
        <v>104</v>
      </c>
      <c r="B59" s="120"/>
      <c r="C59" s="120"/>
      <c r="D59" s="120"/>
      <c r="E59" s="38">
        <f>SUM(E50:E58)</f>
        <v>0</v>
      </c>
      <c r="F59" s="220"/>
      <c r="G59" s="352" t="s">
        <v>104</v>
      </c>
      <c r="H59" s="330"/>
      <c r="I59" s="330"/>
      <c r="J59" s="330"/>
      <c r="K59" s="325">
        <f>SUM(K50:K58)</f>
        <v>0</v>
      </c>
      <c r="L59" s="336"/>
      <c r="M59" s="352" t="s">
        <v>104</v>
      </c>
      <c r="N59" s="330"/>
      <c r="O59" s="330"/>
      <c r="P59" s="330"/>
      <c r="Q59" s="325">
        <f>SUM(Q50:Q58)</f>
        <v>0</v>
      </c>
      <c r="R59" s="336"/>
      <c r="S59" s="352" t="s">
        <v>104</v>
      </c>
      <c r="T59" s="330"/>
      <c r="U59" s="330"/>
      <c r="V59" s="330"/>
      <c r="W59" s="325">
        <f>SUM(W50:W58)</f>
        <v>0</v>
      </c>
      <c r="X59" s="319"/>
      <c r="Y59" s="352" t="s">
        <v>104</v>
      </c>
      <c r="Z59" s="330"/>
      <c r="AA59" s="330"/>
      <c r="AB59" s="330"/>
      <c r="AC59" s="325">
        <f>SUM(AC50:AC58)</f>
        <v>0</v>
      </c>
      <c r="AD59" s="319"/>
      <c r="AE59" s="352" t="s">
        <v>104</v>
      </c>
      <c r="AF59" s="330"/>
      <c r="AG59" s="330"/>
      <c r="AH59" s="330"/>
      <c r="AI59" s="325">
        <f>SUM(AI50:AI58)</f>
        <v>0</v>
      </c>
      <c r="AJ59" s="319"/>
    </row>
    <row r="60" spans="1:36" s="1" customFormat="1" ht="15.75" customHeight="1" thickBot="1" x14ac:dyDescent="0.3">
      <c r="A60" s="223"/>
      <c r="B60" s="224"/>
      <c r="C60" s="224"/>
      <c r="D60" s="224"/>
      <c r="E60" s="225"/>
      <c r="F60" s="220"/>
      <c r="G60" s="361"/>
      <c r="H60" s="362"/>
      <c r="I60" s="362"/>
      <c r="J60" s="362"/>
      <c r="K60" s="363"/>
      <c r="L60" s="336"/>
      <c r="M60" s="361"/>
      <c r="N60" s="362"/>
      <c r="O60" s="362"/>
      <c r="P60" s="362"/>
      <c r="Q60" s="363"/>
      <c r="R60" s="336"/>
      <c r="S60" s="361"/>
      <c r="T60" s="362"/>
      <c r="U60" s="362"/>
      <c r="V60" s="362"/>
      <c r="W60" s="363"/>
      <c r="X60" s="319"/>
      <c r="Y60" s="361"/>
      <c r="Z60" s="362"/>
      <c r="AA60" s="362"/>
      <c r="AB60" s="362"/>
      <c r="AC60" s="363"/>
      <c r="AD60" s="319"/>
      <c r="AE60" s="361"/>
      <c r="AF60" s="362"/>
      <c r="AG60" s="362"/>
      <c r="AH60" s="362"/>
      <c r="AI60" s="363"/>
      <c r="AJ60" s="319"/>
    </row>
    <row r="61" spans="1:36" s="1" customFormat="1" ht="15.75" thickBot="1" x14ac:dyDescent="0.3">
      <c r="A61" s="42" t="s">
        <v>135</v>
      </c>
      <c r="B61" s="226"/>
      <c r="C61" s="226"/>
      <c r="D61" s="226"/>
      <c r="E61" s="394">
        <f>SUM(E27+E38+E47+E59)</f>
        <v>0</v>
      </c>
      <c r="F61" s="220"/>
      <c r="G61" s="328" t="s">
        <v>135</v>
      </c>
      <c r="H61" s="364"/>
      <c r="I61" s="364"/>
      <c r="J61" s="364"/>
      <c r="K61" s="394">
        <f>SUM(K27+K38+K47+K59)</f>
        <v>0</v>
      </c>
      <c r="L61" s="336"/>
      <c r="M61" s="328" t="s">
        <v>135</v>
      </c>
      <c r="N61" s="364"/>
      <c r="O61" s="364"/>
      <c r="P61" s="364"/>
      <c r="Q61" s="394">
        <f>SUM(Q27+Q38+Q47+Q59)</f>
        <v>0</v>
      </c>
      <c r="R61" s="336"/>
      <c r="S61" s="328" t="s">
        <v>135</v>
      </c>
      <c r="T61" s="364"/>
      <c r="U61" s="364"/>
      <c r="V61" s="364"/>
      <c r="W61" s="394">
        <f>SUM(W27+W38+W47+W59)</f>
        <v>0</v>
      </c>
      <c r="X61" s="319"/>
      <c r="Y61" s="328" t="s">
        <v>135</v>
      </c>
      <c r="Z61" s="364"/>
      <c r="AA61" s="364"/>
      <c r="AB61" s="364"/>
      <c r="AC61" s="394">
        <f>SUM(AC27+AC38+AC47+AC59)</f>
        <v>0</v>
      </c>
      <c r="AD61" s="319"/>
      <c r="AE61" s="328" t="s">
        <v>135</v>
      </c>
      <c r="AF61" s="364"/>
      <c r="AG61" s="364"/>
      <c r="AH61" s="364"/>
      <c r="AI61" s="394">
        <f>SUM(AI27+AI38+AI47+AI59)</f>
        <v>0</v>
      </c>
      <c r="AJ61" s="319"/>
    </row>
    <row r="62" spans="1:36" s="1" customFormat="1" ht="15.75" thickBot="1" x14ac:dyDescent="0.3">
      <c r="A62" s="220"/>
      <c r="B62" s="220"/>
      <c r="C62" s="220"/>
      <c r="D62" s="220"/>
      <c r="E62" s="220"/>
      <c r="F62" s="220"/>
      <c r="G62" s="358"/>
      <c r="H62" s="358"/>
      <c r="I62" s="358"/>
      <c r="J62" s="358"/>
      <c r="K62" s="358"/>
      <c r="L62" s="336"/>
      <c r="M62" s="358"/>
      <c r="N62" s="358"/>
      <c r="O62" s="358"/>
      <c r="P62" s="358"/>
      <c r="Q62" s="358"/>
      <c r="R62" s="336"/>
      <c r="S62" s="358"/>
      <c r="T62" s="358"/>
      <c r="U62" s="358"/>
      <c r="V62" s="358"/>
      <c r="W62" s="358"/>
      <c r="X62" s="319"/>
      <c r="Y62" s="358"/>
      <c r="Z62" s="358"/>
      <c r="AA62" s="358"/>
      <c r="AB62" s="358"/>
      <c r="AC62" s="358"/>
      <c r="AD62" s="319"/>
      <c r="AE62" s="358"/>
      <c r="AF62" s="358"/>
      <c r="AG62" s="358"/>
      <c r="AH62" s="358"/>
      <c r="AI62" s="358"/>
      <c r="AJ62" s="319"/>
    </row>
    <row r="63" spans="1:36" s="126" customFormat="1" x14ac:dyDescent="0.25">
      <c r="A63" s="34" t="s">
        <v>622</v>
      </c>
      <c r="B63" s="227" t="s">
        <v>576</v>
      </c>
      <c r="C63" s="227" t="s">
        <v>137</v>
      </c>
      <c r="D63" s="227" t="s">
        <v>141</v>
      </c>
      <c r="E63" s="228" t="s">
        <v>124</v>
      </c>
      <c r="F63" s="120"/>
      <c r="G63" s="322" t="s">
        <v>622</v>
      </c>
      <c r="H63" s="365" t="s">
        <v>576</v>
      </c>
      <c r="I63" s="365" t="s">
        <v>137</v>
      </c>
      <c r="J63" s="365" t="s">
        <v>141</v>
      </c>
      <c r="K63" s="366" t="s">
        <v>124</v>
      </c>
      <c r="L63" s="336"/>
      <c r="M63" s="322" t="s">
        <v>622</v>
      </c>
      <c r="N63" s="365" t="s">
        <v>576</v>
      </c>
      <c r="O63" s="365" t="s">
        <v>137</v>
      </c>
      <c r="P63" s="365" t="s">
        <v>141</v>
      </c>
      <c r="Q63" s="366" t="s">
        <v>124</v>
      </c>
      <c r="R63" s="336"/>
      <c r="S63" s="322" t="s">
        <v>622</v>
      </c>
      <c r="T63" s="365" t="s">
        <v>576</v>
      </c>
      <c r="U63" s="365" t="s">
        <v>137</v>
      </c>
      <c r="V63" s="365" t="s">
        <v>141</v>
      </c>
      <c r="W63" s="366" t="s">
        <v>124</v>
      </c>
      <c r="X63" s="319"/>
      <c r="Y63" s="322" t="s">
        <v>622</v>
      </c>
      <c r="Z63" s="365" t="s">
        <v>576</v>
      </c>
      <c r="AA63" s="365" t="s">
        <v>137</v>
      </c>
      <c r="AB63" s="365" t="s">
        <v>141</v>
      </c>
      <c r="AC63" s="366" t="s">
        <v>124</v>
      </c>
      <c r="AD63" s="319"/>
      <c r="AE63" s="322" t="s">
        <v>622</v>
      </c>
      <c r="AF63" s="365" t="s">
        <v>576</v>
      </c>
      <c r="AG63" s="365" t="s">
        <v>137</v>
      </c>
      <c r="AH63" s="365" t="s">
        <v>141</v>
      </c>
      <c r="AI63" s="366" t="s">
        <v>124</v>
      </c>
      <c r="AJ63" s="319"/>
    </row>
    <row r="64" spans="1:36" s="126" customFormat="1" x14ac:dyDescent="0.25">
      <c r="A64" s="229" t="s">
        <v>138</v>
      </c>
      <c r="B64" s="201"/>
      <c r="C64" s="201" t="s">
        <v>548</v>
      </c>
      <c r="D64" s="202">
        <v>500</v>
      </c>
      <c r="E64" s="203">
        <f t="shared" ref="E64:E74" si="33">B64*D64</f>
        <v>0</v>
      </c>
      <c r="F64" s="120"/>
      <c r="G64" s="367" t="s">
        <v>138</v>
      </c>
      <c r="H64" s="341"/>
      <c r="I64" s="341" t="s">
        <v>548</v>
      </c>
      <c r="J64" s="342">
        <v>500</v>
      </c>
      <c r="K64" s="343">
        <f t="shared" ref="K64:K74" si="34">H64*J64</f>
        <v>0</v>
      </c>
      <c r="L64" s="336"/>
      <c r="M64" s="367" t="s">
        <v>138</v>
      </c>
      <c r="N64" s="341"/>
      <c r="O64" s="341" t="s">
        <v>548</v>
      </c>
      <c r="P64" s="342">
        <v>500</v>
      </c>
      <c r="Q64" s="343">
        <f t="shared" ref="Q64:Q74" si="35">N64*P64</f>
        <v>0</v>
      </c>
      <c r="R64" s="336"/>
      <c r="S64" s="367" t="s">
        <v>138</v>
      </c>
      <c r="T64" s="341"/>
      <c r="U64" s="341" t="s">
        <v>548</v>
      </c>
      <c r="V64" s="342">
        <v>500</v>
      </c>
      <c r="W64" s="343">
        <f t="shared" ref="W64:W74" si="36">T64*V64</f>
        <v>0</v>
      </c>
      <c r="X64" s="319"/>
      <c r="Y64" s="367" t="s">
        <v>138</v>
      </c>
      <c r="Z64" s="341"/>
      <c r="AA64" s="341" t="s">
        <v>548</v>
      </c>
      <c r="AB64" s="342">
        <v>500</v>
      </c>
      <c r="AC64" s="343">
        <f t="shared" ref="AC64:AC74" si="37">Z64*AB64</f>
        <v>0</v>
      </c>
      <c r="AD64" s="319"/>
      <c r="AE64" s="367" t="s">
        <v>138</v>
      </c>
      <c r="AF64" s="341"/>
      <c r="AG64" s="341" t="s">
        <v>548</v>
      </c>
      <c r="AH64" s="342">
        <v>500</v>
      </c>
      <c r="AI64" s="343">
        <f t="shared" ref="AI64:AI74" si="38">AF64*AH64</f>
        <v>0</v>
      </c>
      <c r="AJ64" s="319"/>
    </row>
    <row r="65" spans="1:36" s="126" customFormat="1" x14ac:dyDescent="0.25">
      <c r="A65" s="229" t="s">
        <v>139</v>
      </c>
      <c r="B65" s="201"/>
      <c r="C65" s="201" t="s">
        <v>548</v>
      </c>
      <c r="D65" s="202">
        <v>300</v>
      </c>
      <c r="E65" s="203">
        <f t="shared" si="33"/>
        <v>0</v>
      </c>
      <c r="F65" s="196"/>
      <c r="G65" s="367" t="s">
        <v>139</v>
      </c>
      <c r="H65" s="341"/>
      <c r="I65" s="341" t="s">
        <v>548</v>
      </c>
      <c r="J65" s="342">
        <v>300</v>
      </c>
      <c r="K65" s="343">
        <f t="shared" si="34"/>
        <v>0</v>
      </c>
      <c r="L65" s="336"/>
      <c r="M65" s="367" t="s">
        <v>139</v>
      </c>
      <c r="N65" s="341"/>
      <c r="O65" s="341" t="s">
        <v>548</v>
      </c>
      <c r="P65" s="342">
        <v>300</v>
      </c>
      <c r="Q65" s="343">
        <f t="shared" si="35"/>
        <v>0</v>
      </c>
      <c r="R65" s="336"/>
      <c r="S65" s="367" t="s">
        <v>139</v>
      </c>
      <c r="T65" s="341"/>
      <c r="U65" s="341" t="s">
        <v>548</v>
      </c>
      <c r="V65" s="342">
        <v>300</v>
      </c>
      <c r="W65" s="343">
        <f t="shared" si="36"/>
        <v>0</v>
      </c>
      <c r="X65" s="319"/>
      <c r="Y65" s="367" t="s">
        <v>139</v>
      </c>
      <c r="Z65" s="341"/>
      <c r="AA65" s="341" t="s">
        <v>548</v>
      </c>
      <c r="AB65" s="342">
        <v>300</v>
      </c>
      <c r="AC65" s="343">
        <f t="shared" si="37"/>
        <v>0</v>
      </c>
      <c r="AD65" s="319"/>
      <c r="AE65" s="367" t="s">
        <v>139</v>
      </c>
      <c r="AF65" s="341"/>
      <c r="AG65" s="341" t="s">
        <v>548</v>
      </c>
      <c r="AH65" s="342">
        <v>300</v>
      </c>
      <c r="AI65" s="343">
        <f t="shared" si="38"/>
        <v>0</v>
      </c>
      <c r="AJ65" s="319"/>
    </row>
    <row r="66" spans="1:36" s="126" customFormat="1" x14ac:dyDescent="0.25">
      <c r="A66" s="229" t="s">
        <v>554</v>
      </c>
      <c r="B66" s="201"/>
      <c r="C66" s="201" t="s">
        <v>547</v>
      </c>
      <c r="D66" s="202">
        <v>2000</v>
      </c>
      <c r="E66" s="203">
        <f t="shared" si="33"/>
        <v>0</v>
      </c>
      <c r="F66" s="196"/>
      <c r="G66" s="367" t="s">
        <v>554</v>
      </c>
      <c r="H66" s="341"/>
      <c r="I66" s="341" t="s">
        <v>547</v>
      </c>
      <c r="J66" s="342">
        <v>2000</v>
      </c>
      <c r="K66" s="343">
        <f t="shared" si="34"/>
        <v>0</v>
      </c>
      <c r="L66" s="336"/>
      <c r="M66" s="367" t="s">
        <v>554</v>
      </c>
      <c r="N66" s="341"/>
      <c r="O66" s="341" t="s">
        <v>547</v>
      </c>
      <c r="P66" s="342">
        <v>2000</v>
      </c>
      <c r="Q66" s="343">
        <f t="shared" si="35"/>
        <v>0</v>
      </c>
      <c r="R66" s="336"/>
      <c r="S66" s="367" t="s">
        <v>554</v>
      </c>
      <c r="T66" s="341"/>
      <c r="U66" s="341" t="s">
        <v>547</v>
      </c>
      <c r="V66" s="342">
        <v>2000</v>
      </c>
      <c r="W66" s="343">
        <f t="shared" si="36"/>
        <v>0</v>
      </c>
      <c r="X66" s="319"/>
      <c r="Y66" s="367" t="s">
        <v>554</v>
      </c>
      <c r="Z66" s="341"/>
      <c r="AA66" s="341" t="s">
        <v>547</v>
      </c>
      <c r="AB66" s="342">
        <v>2000</v>
      </c>
      <c r="AC66" s="343">
        <f t="shared" si="37"/>
        <v>0</v>
      </c>
      <c r="AD66" s="319"/>
      <c r="AE66" s="367" t="s">
        <v>554</v>
      </c>
      <c r="AF66" s="341"/>
      <c r="AG66" s="341" t="s">
        <v>547</v>
      </c>
      <c r="AH66" s="342">
        <v>2000</v>
      </c>
      <c r="AI66" s="343">
        <f t="shared" si="38"/>
        <v>0</v>
      </c>
      <c r="AJ66" s="319"/>
    </row>
    <row r="67" spans="1:36" s="126" customFormat="1" x14ac:dyDescent="0.25">
      <c r="A67" s="229" t="s">
        <v>552</v>
      </c>
      <c r="B67" s="201"/>
      <c r="C67" s="201" t="s">
        <v>553</v>
      </c>
      <c r="D67" s="202">
        <v>1000</v>
      </c>
      <c r="E67" s="203">
        <f t="shared" si="33"/>
        <v>0</v>
      </c>
      <c r="F67" s="196"/>
      <c r="G67" s="367" t="s">
        <v>552</v>
      </c>
      <c r="H67" s="341"/>
      <c r="I67" s="341" t="s">
        <v>553</v>
      </c>
      <c r="J67" s="342">
        <v>1000</v>
      </c>
      <c r="K67" s="343">
        <f t="shared" si="34"/>
        <v>0</v>
      </c>
      <c r="L67" s="336"/>
      <c r="M67" s="367" t="s">
        <v>552</v>
      </c>
      <c r="N67" s="341"/>
      <c r="O67" s="341" t="s">
        <v>553</v>
      </c>
      <c r="P67" s="342">
        <v>1000</v>
      </c>
      <c r="Q67" s="343">
        <f t="shared" si="35"/>
        <v>0</v>
      </c>
      <c r="R67" s="336"/>
      <c r="S67" s="367" t="s">
        <v>552</v>
      </c>
      <c r="T67" s="341"/>
      <c r="U67" s="341" t="s">
        <v>553</v>
      </c>
      <c r="V67" s="342">
        <v>1000</v>
      </c>
      <c r="W67" s="343">
        <f t="shared" si="36"/>
        <v>0</v>
      </c>
      <c r="X67" s="319"/>
      <c r="Y67" s="367" t="s">
        <v>552</v>
      </c>
      <c r="Z67" s="341"/>
      <c r="AA67" s="341" t="s">
        <v>553</v>
      </c>
      <c r="AB67" s="342">
        <v>1000</v>
      </c>
      <c r="AC67" s="343">
        <f t="shared" si="37"/>
        <v>0</v>
      </c>
      <c r="AD67" s="319"/>
      <c r="AE67" s="367" t="s">
        <v>552</v>
      </c>
      <c r="AF67" s="341"/>
      <c r="AG67" s="341" t="s">
        <v>553</v>
      </c>
      <c r="AH67" s="342">
        <v>1000</v>
      </c>
      <c r="AI67" s="343">
        <f t="shared" si="38"/>
        <v>0</v>
      </c>
      <c r="AJ67" s="319"/>
    </row>
    <row r="68" spans="1:36" s="126" customFormat="1" ht="15" customHeight="1" x14ac:dyDescent="0.25">
      <c r="A68" s="229" t="s">
        <v>140</v>
      </c>
      <c r="B68" s="201"/>
      <c r="C68" s="201" t="s">
        <v>548</v>
      </c>
      <c r="D68" s="202">
        <v>100</v>
      </c>
      <c r="E68" s="203">
        <f t="shared" si="33"/>
        <v>0</v>
      </c>
      <c r="F68" s="196"/>
      <c r="G68" s="367" t="s">
        <v>140</v>
      </c>
      <c r="H68" s="341"/>
      <c r="I68" s="341" t="s">
        <v>548</v>
      </c>
      <c r="J68" s="342">
        <v>100</v>
      </c>
      <c r="K68" s="343">
        <f t="shared" si="34"/>
        <v>0</v>
      </c>
      <c r="L68" s="336"/>
      <c r="M68" s="367" t="s">
        <v>140</v>
      </c>
      <c r="N68" s="341"/>
      <c r="O68" s="341" t="s">
        <v>548</v>
      </c>
      <c r="P68" s="342">
        <v>100</v>
      </c>
      <c r="Q68" s="343">
        <f t="shared" si="35"/>
        <v>0</v>
      </c>
      <c r="R68" s="336"/>
      <c r="S68" s="367" t="s">
        <v>140</v>
      </c>
      <c r="T68" s="341"/>
      <c r="U68" s="341" t="s">
        <v>548</v>
      </c>
      <c r="V68" s="342">
        <v>100</v>
      </c>
      <c r="W68" s="343">
        <f t="shared" si="36"/>
        <v>0</v>
      </c>
      <c r="X68" s="319"/>
      <c r="Y68" s="367" t="s">
        <v>140</v>
      </c>
      <c r="Z68" s="341"/>
      <c r="AA68" s="341" t="s">
        <v>548</v>
      </c>
      <c r="AB68" s="342">
        <v>100</v>
      </c>
      <c r="AC68" s="343">
        <f t="shared" si="37"/>
        <v>0</v>
      </c>
      <c r="AD68" s="319"/>
      <c r="AE68" s="367" t="s">
        <v>140</v>
      </c>
      <c r="AF68" s="341"/>
      <c r="AG68" s="341" t="s">
        <v>548</v>
      </c>
      <c r="AH68" s="342">
        <v>100</v>
      </c>
      <c r="AI68" s="343">
        <f t="shared" si="38"/>
        <v>0</v>
      </c>
      <c r="AJ68" s="319"/>
    </row>
    <row r="69" spans="1:36" s="126" customFormat="1" ht="15" customHeight="1" x14ac:dyDescent="0.25">
      <c r="A69" s="229" t="s">
        <v>320</v>
      </c>
      <c r="B69" s="201"/>
      <c r="C69" s="201" t="s">
        <v>548</v>
      </c>
      <c r="D69" s="202">
        <v>10</v>
      </c>
      <c r="E69" s="203">
        <f t="shared" si="33"/>
        <v>0</v>
      </c>
      <c r="F69" s="196"/>
      <c r="G69" s="367" t="s">
        <v>320</v>
      </c>
      <c r="H69" s="341"/>
      <c r="I69" s="341" t="s">
        <v>548</v>
      </c>
      <c r="J69" s="342">
        <v>10</v>
      </c>
      <c r="K69" s="343">
        <f t="shared" si="34"/>
        <v>0</v>
      </c>
      <c r="L69" s="336"/>
      <c r="M69" s="367" t="s">
        <v>320</v>
      </c>
      <c r="N69" s="341"/>
      <c r="O69" s="341" t="s">
        <v>548</v>
      </c>
      <c r="P69" s="342">
        <v>10</v>
      </c>
      <c r="Q69" s="343">
        <f t="shared" si="35"/>
        <v>0</v>
      </c>
      <c r="R69" s="336"/>
      <c r="S69" s="367" t="s">
        <v>320</v>
      </c>
      <c r="T69" s="341"/>
      <c r="U69" s="341" t="s">
        <v>548</v>
      </c>
      <c r="V69" s="342">
        <v>10</v>
      </c>
      <c r="W69" s="343">
        <f t="shared" si="36"/>
        <v>0</v>
      </c>
      <c r="X69" s="319"/>
      <c r="Y69" s="367" t="s">
        <v>320</v>
      </c>
      <c r="Z69" s="341"/>
      <c r="AA69" s="341" t="s">
        <v>548</v>
      </c>
      <c r="AB69" s="342">
        <v>10</v>
      </c>
      <c r="AC69" s="343">
        <f t="shared" si="37"/>
        <v>0</v>
      </c>
      <c r="AD69" s="319"/>
      <c r="AE69" s="367" t="s">
        <v>320</v>
      </c>
      <c r="AF69" s="341"/>
      <c r="AG69" s="341" t="s">
        <v>548</v>
      </c>
      <c r="AH69" s="342">
        <v>10</v>
      </c>
      <c r="AI69" s="343">
        <f t="shared" si="38"/>
        <v>0</v>
      </c>
      <c r="AJ69" s="319"/>
    </row>
    <row r="70" spans="1:36" s="126" customFormat="1" ht="15" customHeight="1" x14ac:dyDescent="0.25">
      <c r="A70" s="229" t="s">
        <v>555</v>
      </c>
      <c r="B70" s="201"/>
      <c r="C70" s="201" t="s">
        <v>548</v>
      </c>
      <c r="D70" s="202">
        <v>0</v>
      </c>
      <c r="E70" s="203">
        <f t="shared" si="33"/>
        <v>0</v>
      </c>
      <c r="F70" s="196"/>
      <c r="G70" s="367" t="s">
        <v>555</v>
      </c>
      <c r="H70" s="341"/>
      <c r="I70" s="341" t="s">
        <v>548</v>
      </c>
      <c r="J70" s="342">
        <v>0</v>
      </c>
      <c r="K70" s="343">
        <f t="shared" si="34"/>
        <v>0</v>
      </c>
      <c r="L70" s="336"/>
      <c r="M70" s="367" t="s">
        <v>555</v>
      </c>
      <c r="N70" s="341"/>
      <c r="O70" s="341" t="s">
        <v>548</v>
      </c>
      <c r="P70" s="342">
        <v>0</v>
      </c>
      <c r="Q70" s="343">
        <f t="shared" si="35"/>
        <v>0</v>
      </c>
      <c r="R70" s="336"/>
      <c r="S70" s="367" t="s">
        <v>555</v>
      </c>
      <c r="T70" s="341"/>
      <c r="U70" s="341" t="s">
        <v>548</v>
      </c>
      <c r="V70" s="342">
        <v>0</v>
      </c>
      <c r="W70" s="343">
        <f t="shared" si="36"/>
        <v>0</v>
      </c>
      <c r="X70" s="319"/>
      <c r="Y70" s="367" t="s">
        <v>555</v>
      </c>
      <c r="Z70" s="341"/>
      <c r="AA70" s="341" t="s">
        <v>548</v>
      </c>
      <c r="AB70" s="342">
        <v>0</v>
      </c>
      <c r="AC70" s="343">
        <f t="shared" si="37"/>
        <v>0</v>
      </c>
      <c r="AD70" s="319"/>
      <c r="AE70" s="367" t="s">
        <v>555</v>
      </c>
      <c r="AF70" s="341"/>
      <c r="AG70" s="341" t="s">
        <v>548</v>
      </c>
      <c r="AH70" s="342">
        <v>0</v>
      </c>
      <c r="AI70" s="343">
        <f t="shared" si="38"/>
        <v>0</v>
      </c>
      <c r="AJ70" s="319"/>
    </row>
    <row r="71" spans="1:36" s="126" customFormat="1" ht="15" customHeight="1" x14ac:dyDescent="0.25">
      <c r="A71" s="229" t="s">
        <v>556</v>
      </c>
      <c r="B71" s="201"/>
      <c r="C71" s="201" t="s">
        <v>547</v>
      </c>
      <c r="D71" s="202">
        <v>0</v>
      </c>
      <c r="E71" s="203">
        <f t="shared" si="33"/>
        <v>0</v>
      </c>
      <c r="F71" s="196"/>
      <c r="G71" s="367" t="s">
        <v>556</v>
      </c>
      <c r="H71" s="341"/>
      <c r="I71" s="341" t="s">
        <v>547</v>
      </c>
      <c r="J71" s="342">
        <v>0</v>
      </c>
      <c r="K71" s="343">
        <f t="shared" si="34"/>
        <v>0</v>
      </c>
      <c r="L71" s="319"/>
      <c r="M71" s="367" t="s">
        <v>556</v>
      </c>
      <c r="N71" s="341"/>
      <c r="O71" s="341" t="s">
        <v>547</v>
      </c>
      <c r="P71" s="342">
        <v>0</v>
      </c>
      <c r="Q71" s="343">
        <f t="shared" si="35"/>
        <v>0</v>
      </c>
      <c r="R71" s="319"/>
      <c r="S71" s="367" t="s">
        <v>556</v>
      </c>
      <c r="T71" s="341"/>
      <c r="U71" s="341" t="s">
        <v>547</v>
      </c>
      <c r="V71" s="342">
        <v>0</v>
      </c>
      <c r="W71" s="343">
        <f t="shared" si="36"/>
        <v>0</v>
      </c>
      <c r="X71" s="319"/>
      <c r="Y71" s="367" t="s">
        <v>556</v>
      </c>
      <c r="Z71" s="341"/>
      <c r="AA71" s="341" t="s">
        <v>547</v>
      </c>
      <c r="AB71" s="342">
        <v>0</v>
      </c>
      <c r="AC71" s="343">
        <f t="shared" si="37"/>
        <v>0</v>
      </c>
      <c r="AD71" s="319"/>
      <c r="AE71" s="367" t="s">
        <v>556</v>
      </c>
      <c r="AF71" s="341"/>
      <c r="AG71" s="341" t="s">
        <v>547</v>
      </c>
      <c r="AH71" s="342">
        <v>0</v>
      </c>
      <c r="AI71" s="343">
        <f t="shared" si="38"/>
        <v>0</v>
      </c>
      <c r="AJ71" s="319"/>
    </row>
    <row r="72" spans="1:36" s="126" customFormat="1" ht="15" customHeight="1" x14ac:dyDescent="0.25">
      <c r="A72" s="229" t="s">
        <v>557</v>
      </c>
      <c r="B72" s="201"/>
      <c r="C72" s="201" t="s">
        <v>547</v>
      </c>
      <c r="D72" s="202">
        <v>0</v>
      </c>
      <c r="E72" s="203">
        <f t="shared" si="33"/>
        <v>0</v>
      </c>
      <c r="F72" s="196"/>
      <c r="G72" s="367" t="s">
        <v>557</v>
      </c>
      <c r="H72" s="341"/>
      <c r="I72" s="341" t="s">
        <v>547</v>
      </c>
      <c r="J72" s="342">
        <v>0</v>
      </c>
      <c r="K72" s="343">
        <f t="shared" si="34"/>
        <v>0</v>
      </c>
      <c r="L72" s="319"/>
      <c r="M72" s="367" t="s">
        <v>557</v>
      </c>
      <c r="N72" s="341"/>
      <c r="O72" s="341" t="s">
        <v>547</v>
      </c>
      <c r="P72" s="342">
        <v>0</v>
      </c>
      <c r="Q72" s="343">
        <f t="shared" si="35"/>
        <v>0</v>
      </c>
      <c r="R72" s="319"/>
      <c r="S72" s="367" t="s">
        <v>557</v>
      </c>
      <c r="T72" s="341"/>
      <c r="U72" s="341" t="s">
        <v>547</v>
      </c>
      <c r="V72" s="342">
        <v>0</v>
      </c>
      <c r="W72" s="343">
        <f t="shared" si="36"/>
        <v>0</v>
      </c>
      <c r="X72" s="319"/>
      <c r="Y72" s="367" t="s">
        <v>557</v>
      </c>
      <c r="Z72" s="341"/>
      <c r="AA72" s="341" t="s">
        <v>547</v>
      </c>
      <c r="AB72" s="342">
        <v>0</v>
      </c>
      <c r="AC72" s="343">
        <f t="shared" si="37"/>
        <v>0</v>
      </c>
      <c r="AD72" s="319"/>
      <c r="AE72" s="367" t="s">
        <v>557</v>
      </c>
      <c r="AF72" s="341"/>
      <c r="AG72" s="341" t="s">
        <v>547</v>
      </c>
      <c r="AH72" s="342">
        <v>0</v>
      </c>
      <c r="AI72" s="343">
        <f t="shared" si="38"/>
        <v>0</v>
      </c>
      <c r="AJ72" s="319"/>
    </row>
    <row r="73" spans="1:36" s="126" customFormat="1" ht="15" customHeight="1" x14ac:dyDescent="0.25">
      <c r="A73" s="229" t="s">
        <v>162</v>
      </c>
      <c r="B73" s="201"/>
      <c r="C73" s="201"/>
      <c r="D73" s="202">
        <v>0</v>
      </c>
      <c r="E73" s="203">
        <f t="shared" si="33"/>
        <v>0</v>
      </c>
      <c r="F73" s="196"/>
      <c r="G73" s="367" t="s">
        <v>162</v>
      </c>
      <c r="H73" s="341"/>
      <c r="I73" s="341"/>
      <c r="J73" s="342">
        <v>0</v>
      </c>
      <c r="K73" s="343">
        <f t="shared" si="34"/>
        <v>0</v>
      </c>
      <c r="L73" s="319"/>
      <c r="M73" s="367" t="s">
        <v>162</v>
      </c>
      <c r="N73" s="341"/>
      <c r="O73" s="341"/>
      <c r="P73" s="342">
        <v>0</v>
      </c>
      <c r="Q73" s="343">
        <f t="shared" si="35"/>
        <v>0</v>
      </c>
      <c r="R73" s="319"/>
      <c r="S73" s="367" t="s">
        <v>162</v>
      </c>
      <c r="T73" s="341"/>
      <c r="U73" s="341"/>
      <c r="V73" s="342">
        <v>0</v>
      </c>
      <c r="W73" s="343">
        <f t="shared" si="36"/>
        <v>0</v>
      </c>
      <c r="X73" s="319"/>
      <c r="Y73" s="367" t="s">
        <v>162</v>
      </c>
      <c r="Z73" s="341"/>
      <c r="AA73" s="341"/>
      <c r="AB73" s="342">
        <v>0</v>
      </c>
      <c r="AC73" s="343">
        <f t="shared" si="37"/>
        <v>0</v>
      </c>
      <c r="AD73" s="319"/>
      <c r="AE73" s="367" t="s">
        <v>162</v>
      </c>
      <c r="AF73" s="341"/>
      <c r="AG73" s="341"/>
      <c r="AH73" s="342">
        <v>0</v>
      </c>
      <c r="AI73" s="343">
        <f t="shared" si="38"/>
        <v>0</v>
      </c>
      <c r="AJ73" s="319"/>
    </row>
    <row r="74" spans="1:36" s="126" customFormat="1" ht="15" customHeight="1" thickBot="1" x14ac:dyDescent="0.3">
      <c r="A74" s="230" t="s">
        <v>162</v>
      </c>
      <c r="B74" s="205"/>
      <c r="C74" s="205"/>
      <c r="D74" s="206">
        <v>0</v>
      </c>
      <c r="E74" s="207">
        <f t="shared" si="33"/>
        <v>0</v>
      </c>
      <c r="F74" s="196"/>
      <c r="G74" s="368" t="s">
        <v>162</v>
      </c>
      <c r="H74" s="345"/>
      <c r="I74" s="345"/>
      <c r="J74" s="346">
        <v>0</v>
      </c>
      <c r="K74" s="347">
        <f t="shared" si="34"/>
        <v>0</v>
      </c>
      <c r="L74" s="319"/>
      <c r="M74" s="368" t="s">
        <v>162</v>
      </c>
      <c r="N74" s="345"/>
      <c r="O74" s="345"/>
      <c r="P74" s="346">
        <v>0</v>
      </c>
      <c r="Q74" s="347">
        <f t="shared" si="35"/>
        <v>0</v>
      </c>
      <c r="R74" s="319"/>
      <c r="S74" s="368" t="s">
        <v>162</v>
      </c>
      <c r="T74" s="345"/>
      <c r="U74" s="345"/>
      <c r="V74" s="346">
        <v>0</v>
      </c>
      <c r="W74" s="347">
        <f t="shared" si="36"/>
        <v>0</v>
      </c>
      <c r="X74" s="319"/>
      <c r="Y74" s="368" t="s">
        <v>162</v>
      </c>
      <c r="Z74" s="345"/>
      <c r="AA74" s="345"/>
      <c r="AB74" s="346">
        <v>0</v>
      </c>
      <c r="AC74" s="347">
        <f t="shared" si="37"/>
        <v>0</v>
      </c>
      <c r="AD74" s="319"/>
      <c r="AE74" s="368" t="s">
        <v>162</v>
      </c>
      <c r="AF74" s="345"/>
      <c r="AG74" s="345"/>
      <c r="AH74" s="346">
        <v>0</v>
      </c>
      <c r="AI74" s="347">
        <f t="shared" si="38"/>
        <v>0</v>
      </c>
      <c r="AJ74" s="319"/>
    </row>
    <row r="75" spans="1:36" s="126" customFormat="1" ht="16.5" thickTop="1" thickBot="1" x14ac:dyDescent="0.3">
      <c r="A75" s="35" t="s">
        <v>135</v>
      </c>
      <c r="B75" s="208"/>
      <c r="C75" s="208"/>
      <c r="D75" s="209"/>
      <c r="E75" s="30">
        <f>SUM(E64:E74)</f>
        <v>0</v>
      </c>
      <c r="F75" s="196"/>
      <c r="G75" s="323" t="s">
        <v>135</v>
      </c>
      <c r="H75" s="348"/>
      <c r="I75" s="348"/>
      <c r="J75" s="349"/>
      <c r="K75" s="321">
        <f>SUM(K64:K74)</f>
        <v>0</v>
      </c>
      <c r="L75" s="319"/>
      <c r="M75" s="323" t="s">
        <v>135</v>
      </c>
      <c r="N75" s="348"/>
      <c r="O75" s="348"/>
      <c r="P75" s="349"/>
      <c r="Q75" s="321">
        <f>SUM(Q64:Q74)</f>
        <v>0</v>
      </c>
      <c r="R75" s="319"/>
      <c r="S75" s="323" t="s">
        <v>135</v>
      </c>
      <c r="T75" s="348"/>
      <c r="U75" s="348"/>
      <c r="V75" s="349"/>
      <c r="W75" s="321">
        <f>SUM(W64:W74)</f>
        <v>0</v>
      </c>
      <c r="X75" s="319"/>
      <c r="Y75" s="323" t="s">
        <v>135</v>
      </c>
      <c r="Z75" s="348"/>
      <c r="AA75" s="348"/>
      <c r="AB75" s="349"/>
      <c r="AC75" s="321">
        <f>SUM(AC64:AC74)</f>
        <v>0</v>
      </c>
      <c r="AD75" s="319"/>
      <c r="AE75" s="323" t="s">
        <v>135</v>
      </c>
      <c r="AF75" s="348"/>
      <c r="AG75" s="348"/>
      <c r="AH75" s="349"/>
      <c r="AI75" s="321">
        <f>SUM(AI64:AI74)</f>
        <v>0</v>
      </c>
      <c r="AJ75" s="319"/>
    </row>
    <row r="76" spans="1:36" ht="15.75" thickBot="1" x14ac:dyDescent="0.3">
      <c r="A76" s="196"/>
      <c r="B76" s="196"/>
      <c r="C76" s="196"/>
      <c r="D76" s="196"/>
      <c r="E76" s="196"/>
      <c r="F76" s="196"/>
      <c r="G76" s="336"/>
      <c r="H76" s="336"/>
      <c r="I76" s="336"/>
      <c r="J76" s="336"/>
      <c r="K76" s="336"/>
      <c r="M76" s="336"/>
      <c r="N76" s="336"/>
      <c r="O76" s="336"/>
      <c r="P76" s="336"/>
      <c r="Q76" s="336"/>
      <c r="S76" s="336"/>
      <c r="T76" s="336"/>
      <c r="U76" s="336"/>
      <c r="V76" s="336"/>
      <c r="W76" s="336"/>
      <c r="Y76" s="336"/>
      <c r="Z76" s="336"/>
      <c r="AA76" s="336"/>
      <c r="AB76" s="336"/>
      <c r="AC76" s="336"/>
      <c r="AE76" s="336"/>
      <c r="AF76" s="336"/>
      <c r="AG76" s="336"/>
      <c r="AH76" s="336"/>
      <c r="AI76" s="336"/>
    </row>
    <row r="77" spans="1:36" s="126" customFormat="1" x14ac:dyDescent="0.25">
      <c r="A77" s="34" t="s">
        <v>623</v>
      </c>
      <c r="B77" s="227" t="s">
        <v>576</v>
      </c>
      <c r="C77" s="227" t="s">
        <v>137</v>
      </c>
      <c r="D77" s="279" t="s">
        <v>141</v>
      </c>
      <c r="E77" s="281" t="s">
        <v>142</v>
      </c>
      <c r="F77" s="196"/>
      <c r="G77" s="322" t="s">
        <v>623</v>
      </c>
      <c r="H77" s="365" t="s">
        <v>576</v>
      </c>
      <c r="I77" s="365" t="s">
        <v>137</v>
      </c>
      <c r="J77" s="392" t="s">
        <v>141</v>
      </c>
      <c r="K77" s="393" t="s">
        <v>142</v>
      </c>
      <c r="L77" s="319"/>
      <c r="M77" s="322" t="s">
        <v>623</v>
      </c>
      <c r="N77" s="365" t="s">
        <v>576</v>
      </c>
      <c r="O77" s="365" t="s">
        <v>137</v>
      </c>
      <c r="P77" s="392" t="s">
        <v>141</v>
      </c>
      <c r="Q77" s="393" t="s">
        <v>142</v>
      </c>
      <c r="R77" s="319"/>
      <c r="S77" s="322" t="s">
        <v>623</v>
      </c>
      <c r="T77" s="365" t="s">
        <v>576</v>
      </c>
      <c r="U77" s="365" t="s">
        <v>137</v>
      </c>
      <c r="V77" s="392" t="s">
        <v>141</v>
      </c>
      <c r="W77" s="393" t="s">
        <v>142</v>
      </c>
      <c r="X77" s="319"/>
      <c r="Y77" s="322" t="s">
        <v>623</v>
      </c>
      <c r="Z77" s="365" t="s">
        <v>576</v>
      </c>
      <c r="AA77" s="365" t="s">
        <v>137</v>
      </c>
      <c r="AB77" s="392" t="s">
        <v>141</v>
      </c>
      <c r="AC77" s="393" t="s">
        <v>142</v>
      </c>
      <c r="AD77" s="319"/>
      <c r="AE77" s="322" t="s">
        <v>623</v>
      </c>
      <c r="AF77" s="365" t="s">
        <v>576</v>
      </c>
      <c r="AG77" s="365" t="s">
        <v>137</v>
      </c>
      <c r="AH77" s="392" t="s">
        <v>141</v>
      </c>
      <c r="AI77" s="393" t="s">
        <v>142</v>
      </c>
      <c r="AJ77" s="319"/>
    </row>
    <row r="78" spans="1:36" s="126" customFormat="1" x14ac:dyDescent="0.25">
      <c r="A78" s="200" t="s">
        <v>577</v>
      </c>
      <c r="B78" s="201"/>
      <c r="C78" s="201" t="s">
        <v>550</v>
      </c>
      <c r="D78" s="202">
        <v>0</v>
      </c>
      <c r="E78" s="203">
        <f>B78*D78</f>
        <v>0</v>
      </c>
      <c r="F78" s="196"/>
      <c r="G78" s="340" t="s">
        <v>577</v>
      </c>
      <c r="H78" s="341"/>
      <c r="I78" s="341" t="s">
        <v>550</v>
      </c>
      <c r="J78" s="342">
        <v>0</v>
      </c>
      <c r="K78" s="343">
        <f>H78*J78</f>
        <v>0</v>
      </c>
      <c r="L78" s="319"/>
      <c r="M78" s="340" t="s">
        <v>577</v>
      </c>
      <c r="N78" s="341"/>
      <c r="O78" s="341" t="s">
        <v>550</v>
      </c>
      <c r="P78" s="342">
        <v>0</v>
      </c>
      <c r="Q78" s="343">
        <f>N78*P78</f>
        <v>0</v>
      </c>
      <c r="R78" s="319"/>
      <c r="S78" s="340" t="s">
        <v>577</v>
      </c>
      <c r="T78" s="341"/>
      <c r="U78" s="341" t="s">
        <v>550</v>
      </c>
      <c r="V78" s="342">
        <v>0</v>
      </c>
      <c r="W78" s="343">
        <f>T78*V78</f>
        <v>0</v>
      </c>
      <c r="X78" s="319"/>
      <c r="Y78" s="340" t="s">
        <v>577</v>
      </c>
      <c r="Z78" s="341"/>
      <c r="AA78" s="341" t="s">
        <v>550</v>
      </c>
      <c r="AB78" s="342">
        <v>0</v>
      </c>
      <c r="AC78" s="343">
        <f>Z78*AB78</f>
        <v>0</v>
      </c>
      <c r="AD78" s="319"/>
      <c r="AE78" s="340" t="s">
        <v>577</v>
      </c>
      <c r="AF78" s="341"/>
      <c r="AG78" s="341" t="s">
        <v>550</v>
      </c>
      <c r="AH78" s="342">
        <v>0</v>
      </c>
      <c r="AI78" s="343">
        <f>AF78*AH78</f>
        <v>0</v>
      </c>
      <c r="AJ78" s="319"/>
    </row>
    <row r="79" spans="1:36" s="126" customFormat="1" ht="15.75" thickBot="1" x14ac:dyDescent="0.3">
      <c r="A79" s="204" t="s">
        <v>578</v>
      </c>
      <c r="B79" s="205"/>
      <c r="C79" s="205" t="s">
        <v>550</v>
      </c>
      <c r="D79" s="206">
        <v>0</v>
      </c>
      <c r="E79" s="207">
        <f t="shared" ref="E79" si="39">B79*D79</f>
        <v>0</v>
      </c>
      <c r="F79" s="196"/>
      <c r="G79" s="344" t="s">
        <v>578</v>
      </c>
      <c r="H79" s="345"/>
      <c r="I79" s="345" t="s">
        <v>550</v>
      </c>
      <c r="J79" s="346">
        <v>0</v>
      </c>
      <c r="K79" s="347">
        <f t="shared" ref="K79" si="40">H79*J79</f>
        <v>0</v>
      </c>
      <c r="L79" s="319"/>
      <c r="M79" s="344" t="s">
        <v>578</v>
      </c>
      <c r="N79" s="345"/>
      <c r="O79" s="345" t="s">
        <v>550</v>
      </c>
      <c r="P79" s="346">
        <v>0</v>
      </c>
      <c r="Q79" s="347">
        <f t="shared" ref="Q79" si="41">N79*P79</f>
        <v>0</v>
      </c>
      <c r="R79" s="319"/>
      <c r="S79" s="344" t="s">
        <v>578</v>
      </c>
      <c r="T79" s="345"/>
      <c r="U79" s="345" t="s">
        <v>550</v>
      </c>
      <c r="V79" s="346">
        <v>0</v>
      </c>
      <c r="W79" s="347">
        <f t="shared" ref="W79" si="42">T79*V79</f>
        <v>0</v>
      </c>
      <c r="X79" s="319"/>
      <c r="Y79" s="344" t="s">
        <v>578</v>
      </c>
      <c r="Z79" s="345"/>
      <c r="AA79" s="345" t="s">
        <v>550</v>
      </c>
      <c r="AB79" s="346">
        <v>0</v>
      </c>
      <c r="AC79" s="347">
        <f t="shared" ref="AC79" si="43">Z79*AB79</f>
        <v>0</v>
      </c>
      <c r="AD79" s="319"/>
      <c r="AE79" s="344" t="s">
        <v>578</v>
      </c>
      <c r="AF79" s="345"/>
      <c r="AG79" s="345" t="s">
        <v>550</v>
      </c>
      <c r="AH79" s="346">
        <v>0</v>
      </c>
      <c r="AI79" s="347">
        <f t="shared" ref="AI79" si="44">AF79*AH79</f>
        <v>0</v>
      </c>
      <c r="AJ79" s="319"/>
    </row>
    <row r="80" spans="1:36" s="126" customFormat="1" ht="16.5" thickTop="1" thickBot="1" x14ac:dyDescent="0.3">
      <c r="A80" s="35" t="s">
        <v>135</v>
      </c>
      <c r="B80" s="208">
        <f>SUM(B78:B79)</f>
        <v>0</v>
      </c>
      <c r="C80" s="208"/>
      <c r="D80" s="209"/>
      <c r="E80" s="30">
        <f>SUM(E78:E79)</f>
        <v>0</v>
      </c>
      <c r="F80" s="196"/>
      <c r="G80" s="323" t="s">
        <v>135</v>
      </c>
      <c r="H80" s="348">
        <f>SUM(H78:H79)</f>
        <v>0</v>
      </c>
      <c r="I80" s="348"/>
      <c r="J80" s="349"/>
      <c r="K80" s="321">
        <f>SUM(K78:K79)</f>
        <v>0</v>
      </c>
      <c r="L80" s="319"/>
      <c r="M80" s="323" t="s">
        <v>135</v>
      </c>
      <c r="N80" s="348">
        <f>SUM(N78:N79)</f>
        <v>0</v>
      </c>
      <c r="O80" s="348"/>
      <c r="P80" s="349"/>
      <c r="Q80" s="321">
        <f>SUM(Q78:Q79)</f>
        <v>0</v>
      </c>
      <c r="R80" s="319"/>
      <c r="S80" s="323" t="s">
        <v>135</v>
      </c>
      <c r="T80" s="348">
        <f>SUM(T78:T79)</f>
        <v>0</v>
      </c>
      <c r="U80" s="348"/>
      <c r="V80" s="349"/>
      <c r="W80" s="321">
        <f>SUM(W78:W79)</f>
        <v>0</v>
      </c>
      <c r="X80" s="319"/>
      <c r="Y80" s="323" t="s">
        <v>135</v>
      </c>
      <c r="Z80" s="348">
        <f>SUM(Z78:Z79)</f>
        <v>0</v>
      </c>
      <c r="AA80" s="348"/>
      <c r="AB80" s="349"/>
      <c r="AC80" s="321">
        <f>SUM(AC78:AC79)</f>
        <v>0</v>
      </c>
      <c r="AD80" s="319"/>
      <c r="AE80" s="323" t="s">
        <v>135</v>
      </c>
      <c r="AF80" s="348">
        <f>SUM(AF78:AF79)</f>
        <v>0</v>
      </c>
      <c r="AG80" s="348"/>
      <c r="AH80" s="349"/>
      <c r="AI80" s="321">
        <f>SUM(AI78:AI79)</f>
        <v>0</v>
      </c>
      <c r="AJ80" s="319"/>
    </row>
    <row r="81" spans="1:36" s="126" customFormat="1" x14ac:dyDescent="0.25">
      <c r="A81" s="231"/>
      <c r="B81" s="201"/>
      <c r="C81" s="201"/>
      <c r="D81" s="202"/>
      <c r="E81" s="202"/>
      <c r="F81" s="196"/>
      <c r="G81" s="369"/>
      <c r="H81" s="341"/>
      <c r="I81" s="341"/>
      <c r="J81" s="342"/>
      <c r="K81" s="342"/>
      <c r="L81" s="319"/>
      <c r="M81" s="369"/>
      <c r="N81" s="341"/>
      <c r="O81" s="341"/>
      <c r="P81" s="342"/>
      <c r="Q81" s="342"/>
      <c r="R81" s="319"/>
      <c r="S81" s="369"/>
      <c r="T81" s="341"/>
      <c r="U81" s="341"/>
      <c r="V81" s="342"/>
      <c r="W81" s="342"/>
      <c r="X81" s="319"/>
      <c r="Y81" s="369"/>
      <c r="Z81" s="341"/>
      <c r="AA81" s="341"/>
      <c r="AB81" s="342"/>
      <c r="AC81" s="342"/>
      <c r="AD81" s="319"/>
      <c r="AE81" s="369"/>
      <c r="AF81" s="341"/>
      <c r="AG81" s="341"/>
      <c r="AH81" s="342"/>
      <c r="AI81" s="342"/>
      <c r="AJ81" s="319"/>
    </row>
    <row r="82" spans="1:36" s="126" customFormat="1" ht="15.75" thickBot="1" x14ac:dyDescent="0.3">
      <c r="A82" s="8" t="s">
        <v>624</v>
      </c>
      <c r="B82" s="196"/>
      <c r="C82" s="196"/>
      <c r="D82" s="196"/>
      <c r="E82" s="196"/>
      <c r="F82" s="196"/>
      <c r="G82" s="320" t="s">
        <v>624</v>
      </c>
      <c r="H82" s="336"/>
      <c r="I82" s="336"/>
      <c r="J82" s="336"/>
      <c r="K82" s="336"/>
      <c r="L82" s="319"/>
      <c r="M82" s="320" t="s">
        <v>624</v>
      </c>
      <c r="N82" s="336"/>
      <c r="O82" s="336"/>
      <c r="P82" s="336"/>
      <c r="Q82" s="336"/>
      <c r="R82" s="319"/>
      <c r="S82" s="320" t="s">
        <v>624</v>
      </c>
      <c r="T82" s="336"/>
      <c r="U82" s="336"/>
      <c r="V82" s="336"/>
      <c r="W82" s="336"/>
      <c r="X82" s="319"/>
      <c r="Y82" s="320" t="s">
        <v>624</v>
      </c>
      <c r="Z82" s="336"/>
      <c r="AA82" s="336"/>
      <c r="AB82" s="336"/>
      <c r="AC82" s="336"/>
      <c r="AD82" s="319"/>
      <c r="AE82" s="320" t="s">
        <v>624</v>
      </c>
      <c r="AF82" s="336"/>
      <c r="AG82" s="336"/>
      <c r="AH82" s="336"/>
      <c r="AI82" s="336"/>
      <c r="AJ82" s="319"/>
    </row>
    <row r="83" spans="1:36" s="126" customFormat="1" x14ac:dyDescent="0.25">
      <c r="A83" s="232" t="s">
        <v>560</v>
      </c>
      <c r="B83" s="227" t="s">
        <v>576</v>
      </c>
      <c r="C83" s="227" t="s">
        <v>137</v>
      </c>
      <c r="D83" s="227" t="s">
        <v>141</v>
      </c>
      <c r="E83" s="228" t="s">
        <v>142</v>
      </c>
      <c r="F83" s="196"/>
      <c r="G83" s="370" t="s">
        <v>560</v>
      </c>
      <c r="H83" s="365" t="s">
        <v>576</v>
      </c>
      <c r="I83" s="365" t="s">
        <v>137</v>
      </c>
      <c r="J83" s="365" t="s">
        <v>141</v>
      </c>
      <c r="K83" s="366" t="s">
        <v>142</v>
      </c>
      <c r="L83" s="319"/>
      <c r="M83" s="370" t="s">
        <v>560</v>
      </c>
      <c r="N83" s="365" t="s">
        <v>576</v>
      </c>
      <c r="O83" s="365" t="s">
        <v>137</v>
      </c>
      <c r="P83" s="365" t="s">
        <v>141</v>
      </c>
      <c r="Q83" s="366" t="s">
        <v>142</v>
      </c>
      <c r="R83" s="319"/>
      <c r="S83" s="370" t="s">
        <v>560</v>
      </c>
      <c r="T83" s="365" t="s">
        <v>576</v>
      </c>
      <c r="U83" s="365" t="s">
        <v>137</v>
      </c>
      <c r="V83" s="365" t="s">
        <v>141</v>
      </c>
      <c r="W83" s="366" t="s">
        <v>142</v>
      </c>
      <c r="X83" s="319"/>
      <c r="Y83" s="370" t="s">
        <v>560</v>
      </c>
      <c r="Z83" s="365" t="s">
        <v>576</v>
      </c>
      <c r="AA83" s="365" t="s">
        <v>137</v>
      </c>
      <c r="AB83" s="365" t="s">
        <v>141</v>
      </c>
      <c r="AC83" s="366" t="s">
        <v>142</v>
      </c>
      <c r="AD83" s="319"/>
      <c r="AE83" s="370" t="s">
        <v>560</v>
      </c>
      <c r="AF83" s="365" t="s">
        <v>576</v>
      </c>
      <c r="AG83" s="365" t="s">
        <v>137</v>
      </c>
      <c r="AH83" s="365" t="s">
        <v>141</v>
      </c>
      <c r="AI83" s="366" t="s">
        <v>142</v>
      </c>
      <c r="AJ83" s="319"/>
    </row>
    <row r="84" spans="1:36" s="319" customFormat="1" ht="32.25" x14ac:dyDescent="0.25">
      <c r="A84" s="371" t="s">
        <v>793</v>
      </c>
      <c r="B84" s="372"/>
      <c r="C84" s="372" t="s">
        <v>563</v>
      </c>
      <c r="D84" s="373">
        <v>75</v>
      </c>
      <c r="E84" s="374">
        <f>B84*D84</f>
        <v>0</v>
      </c>
      <c r="F84" s="336"/>
      <c r="G84" s="371" t="s">
        <v>793</v>
      </c>
      <c r="H84" s="372"/>
      <c r="I84" s="372" t="s">
        <v>563</v>
      </c>
      <c r="J84" s="373">
        <v>75</v>
      </c>
      <c r="K84" s="374">
        <f>H84*J84</f>
        <v>0</v>
      </c>
      <c r="L84" s="336"/>
      <c r="M84" s="371" t="s">
        <v>793</v>
      </c>
      <c r="N84" s="372"/>
      <c r="O84" s="372" t="s">
        <v>563</v>
      </c>
      <c r="P84" s="373">
        <v>75</v>
      </c>
      <c r="Q84" s="374">
        <f>N84*P84</f>
        <v>0</v>
      </c>
      <c r="R84" s="336"/>
      <c r="S84" s="371" t="s">
        <v>793</v>
      </c>
      <c r="T84" s="372"/>
      <c r="U84" s="372" t="s">
        <v>563</v>
      </c>
      <c r="V84" s="373">
        <v>75</v>
      </c>
      <c r="W84" s="374">
        <f>T84*V84</f>
        <v>0</v>
      </c>
      <c r="Y84" s="371" t="s">
        <v>793</v>
      </c>
      <c r="Z84" s="372"/>
      <c r="AA84" s="372" t="s">
        <v>563</v>
      </c>
      <c r="AB84" s="373">
        <v>75</v>
      </c>
      <c r="AC84" s="374">
        <f>Z84*AB84</f>
        <v>0</v>
      </c>
      <c r="AE84" s="371" t="s">
        <v>793</v>
      </c>
      <c r="AF84" s="372"/>
      <c r="AG84" s="372" t="s">
        <v>563</v>
      </c>
      <c r="AH84" s="373">
        <v>75</v>
      </c>
      <c r="AI84" s="374">
        <f>AF84*AH84</f>
        <v>0</v>
      </c>
    </row>
    <row r="85" spans="1:36" s="319" customFormat="1" ht="32.25" x14ac:dyDescent="0.25">
      <c r="A85" s="371" t="s">
        <v>629</v>
      </c>
      <c r="B85" s="372"/>
      <c r="C85" s="372" t="s">
        <v>563</v>
      </c>
      <c r="D85" s="373">
        <v>75</v>
      </c>
      <c r="E85" s="374">
        <f>B85*D85</f>
        <v>0</v>
      </c>
      <c r="F85" s="336"/>
      <c r="G85" s="371" t="s">
        <v>629</v>
      </c>
      <c r="H85" s="372"/>
      <c r="I85" s="372" t="s">
        <v>563</v>
      </c>
      <c r="J85" s="373">
        <v>75</v>
      </c>
      <c r="K85" s="374">
        <f>H85*J85</f>
        <v>0</v>
      </c>
      <c r="L85" s="336"/>
      <c r="M85" s="371" t="s">
        <v>629</v>
      </c>
      <c r="N85" s="372"/>
      <c r="O85" s="372" t="s">
        <v>563</v>
      </c>
      <c r="P85" s="373">
        <v>75</v>
      </c>
      <c r="Q85" s="374">
        <f>N85*P85</f>
        <v>0</v>
      </c>
      <c r="R85" s="336"/>
      <c r="S85" s="371" t="s">
        <v>629</v>
      </c>
      <c r="T85" s="372"/>
      <c r="U85" s="372" t="s">
        <v>563</v>
      </c>
      <c r="V85" s="373">
        <v>75</v>
      </c>
      <c r="W85" s="374">
        <f>T85*V85</f>
        <v>0</v>
      </c>
      <c r="Y85" s="371" t="s">
        <v>629</v>
      </c>
      <c r="Z85" s="372"/>
      <c r="AA85" s="372" t="s">
        <v>563</v>
      </c>
      <c r="AB85" s="373">
        <v>75</v>
      </c>
      <c r="AC85" s="374">
        <f>Z85*AB85</f>
        <v>0</v>
      </c>
      <c r="AE85" s="371" t="s">
        <v>629</v>
      </c>
      <c r="AF85" s="372"/>
      <c r="AG85" s="372" t="s">
        <v>563</v>
      </c>
      <c r="AH85" s="373">
        <v>75</v>
      </c>
      <c r="AI85" s="374">
        <f>AF85*AH85</f>
        <v>0</v>
      </c>
    </row>
    <row r="86" spans="1:36" s="126" customFormat="1" ht="30" x14ac:dyDescent="0.25">
      <c r="A86" s="233" t="s">
        <v>144</v>
      </c>
      <c r="B86" s="234"/>
      <c r="C86" s="234" t="s">
        <v>563</v>
      </c>
      <c r="D86" s="235">
        <v>150</v>
      </c>
      <c r="E86" s="236">
        <f t="shared" ref="E86:E94" si="45">B86*D86</f>
        <v>0</v>
      </c>
      <c r="F86" s="196"/>
      <c r="G86" s="371" t="s">
        <v>144</v>
      </c>
      <c r="H86" s="372"/>
      <c r="I86" s="372" t="s">
        <v>563</v>
      </c>
      <c r="J86" s="373">
        <v>150</v>
      </c>
      <c r="K86" s="374">
        <f t="shared" ref="K86:K94" si="46">H86*J86</f>
        <v>0</v>
      </c>
      <c r="L86" s="319"/>
      <c r="M86" s="371" t="s">
        <v>144</v>
      </c>
      <c r="N86" s="372"/>
      <c r="O86" s="372" t="s">
        <v>563</v>
      </c>
      <c r="P86" s="373">
        <v>150</v>
      </c>
      <c r="Q86" s="374">
        <f t="shared" ref="Q86:Q94" si="47">N86*P86</f>
        <v>0</v>
      </c>
      <c r="R86" s="319"/>
      <c r="S86" s="371" t="s">
        <v>144</v>
      </c>
      <c r="T86" s="372"/>
      <c r="U86" s="372" t="s">
        <v>563</v>
      </c>
      <c r="V86" s="373">
        <v>150</v>
      </c>
      <c r="W86" s="374">
        <f t="shared" ref="W86:W94" si="48">T86*V86</f>
        <v>0</v>
      </c>
      <c r="X86" s="319"/>
      <c r="Y86" s="371" t="s">
        <v>144</v>
      </c>
      <c r="Z86" s="372"/>
      <c r="AA86" s="372" t="s">
        <v>563</v>
      </c>
      <c r="AB86" s="373">
        <v>150</v>
      </c>
      <c r="AC86" s="374">
        <f t="shared" ref="AC86:AC94" si="49">Z86*AB86</f>
        <v>0</v>
      </c>
      <c r="AD86" s="319"/>
      <c r="AE86" s="371" t="s">
        <v>144</v>
      </c>
      <c r="AF86" s="372"/>
      <c r="AG86" s="372" t="s">
        <v>563</v>
      </c>
      <c r="AH86" s="373">
        <v>150</v>
      </c>
      <c r="AI86" s="374">
        <f t="shared" ref="AI86:AI94" si="50">AF86*AH86</f>
        <v>0</v>
      </c>
      <c r="AJ86" s="319"/>
    </row>
    <row r="87" spans="1:36" s="126" customFormat="1" ht="30" x14ac:dyDescent="0.25">
      <c r="A87" s="233" t="s">
        <v>146</v>
      </c>
      <c r="B87" s="234"/>
      <c r="C87" s="234" t="s">
        <v>563</v>
      </c>
      <c r="D87" s="235">
        <v>250</v>
      </c>
      <c r="E87" s="236">
        <f t="shared" si="45"/>
        <v>0</v>
      </c>
      <c r="F87" s="196"/>
      <c r="G87" s="371" t="s">
        <v>146</v>
      </c>
      <c r="H87" s="372"/>
      <c r="I87" s="372" t="s">
        <v>563</v>
      </c>
      <c r="J87" s="373">
        <v>250</v>
      </c>
      <c r="K87" s="374">
        <f t="shared" si="46"/>
        <v>0</v>
      </c>
      <c r="L87" s="319"/>
      <c r="M87" s="371" t="s">
        <v>146</v>
      </c>
      <c r="N87" s="372"/>
      <c r="O87" s="372" t="s">
        <v>563</v>
      </c>
      <c r="P87" s="373">
        <v>250</v>
      </c>
      <c r="Q87" s="374">
        <f t="shared" si="47"/>
        <v>0</v>
      </c>
      <c r="R87" s="319"/>
      <c r="S87" s="371" t="s">
        <v>146</v>
      </c>
      <c r="T87" s="372"/>
      <c r="U87" s="372" t="s">
        <v>563</v>
      </c>
      <c r="V87" s="373">
        <v>250</v>
      </c>
      <c r="W87" s="374">
        <f t="shared" si="48"/>
        <v>0</v>
      </c>
      <c r="X87" s="319"/>
      <c r="Y87" s="371" t="s">
        <v>146</v>
      </c>
      <c r="Z87" s="372"/>
      <c r="AA87" s="372" t="s">
        <v>563</v>
      </c>
      <c r="AB87" s="373">
        <v>250</v>
      </c>
      <c r="AC87" s="374">
        <f t="shared" si="49"/>
        <v>0</v>
      </c>
      <c r="AD87" s="319"/>
      <c r="AE87" s="371" t="s">
        <v>146</v>
      </c>
      <c r="AF87" s="372"/>
      <c r="AG87" s="372" t="s">
        <v>563</v>
      </c>
      <c r="AH87" s="373">
        <v>250</v>
      </c>
      <c r="AI87" s="374">
        <f t="shared" si="50"/>
        <v>0</v>
      </c>
      <c r="AJ87" s="319"/>
    </row>
    <row r="88" spans="1:36" s="126" customFormat="1" ht="30" x14ac:dyDescent="0.25">
      <c r="A88" s="233" t="s">
        <v>628</v>
      </c>
      <c r="B88" s="234"/>
      <c r="C88" s="234" t="s">
        <v>563</v>
      </c>
      <c r="D88" s="235">
        <v>170</v>
      </c>
      <c r="E88" s="236">
        <f t="shared" ref="E88" si="51">B88*D88</f>
        <v>0</v>
      </c>
      <c r="F88" s="196"/>
      <c r="G88" s="371" t="s">
        <v>628</v>
      </c>
      <c r="H88" s="372"/>
      <c r="I88" s="372" t="s">
        <v>563</v>
      </c>
      <c r="J88" s="373">
        <v>170</v>
      </c>
      <c r="K88" s="374">
        <f t="shared" si="46"/>
        <v>0</v>
      </c>
      <c r="L88" s="319"/>
      <c r="M88" s="371" t="s">
        <v>628</v>
      </c>
      <c r="N88" s="372"/>
      <c r="O88" s="372" t="s">
        <v>563</v>
      </c>
      <c r="P88" s="373">
        <v>170</v>
      </c>
      <c r="Q88" s="374">
        <f t="shared" si="47"/>
        <v>0</v>
      </c>
      <c r="R88" s="319"/>
      <c r="S88" s="371" t="s">
        <v>628</v>
      </c>
      <c r="T88" s="372"/>
      <c r="U88" s="372" t="s">
        <v>563</v>
      </c>
      <c r="V88" s="373">
        <v>170</v>
      </c>
      <c r="W88" s="374">
        <f t="shared" si="48"/>
        <v>0</v>
      </c>
      <c r="X88" s="319"/>
      <c r="Y88" s="371" t="s">
        <v>628</v>
      </c>
      <c r="Z88" s="372"/>
      <c r="AA88" s="372" t="s">
        <v>563</v>
      </c>
      <c r="AB88" s="373">
        <v>170</v>
      </c>
      <c r="AC88" s="374">
        <f t="shared" si="49"/>
        <v>0</v>
      </c>
      <c r="AD88" s="319"/>
      <c r="AE88" s="371" t="s">
        <v>628</v>
      </c>
      <c r="AF88" s="372"/>
      <c r="AG88" s="372" t="s">
        <v>563</v>
      </c>
      <c r="AH88" s="373">
        <v>170</v>
      </c>
      <c r="AI88" s="374">
        <f t="shared" si="50"/>
        <v>0</v>
      </c>
      <c r="AJ88" s="319"/>
    </row>
    <row r="89" spans="1:36" s="126" customFormat="1" ht="17.25" x14ac:dyDescent="0.25">
      <c r="A89" s="233" t="s">
        <v>573</v>
      </c>
      <c r="B89" s="234"/>
      <c r="C89" s="234" t="s">
        <v>563</v>
      </c>
      <c r="D89" s="235">
        <v>53</v>
      </c>
      <c r="E89" s="236">
        <f t="shared" si="45"/>
        <v>0</v>
      </c>
      <c r="F89" s="196"/>
      <c r="G89" s="371" t="s">
        <v>573</v>
      </c>
      <c r="H89" s="372"/>
      <c r="I89" s="372" t="s">
        <v>563</v>
      </c>
      <c r="J89" s="373">
        <v>53</v>
      </c>
      <c r="K89" s="374">
        <f t="shared" si="46"/>
        <v>0</v>
      </c>
      <c r="L89" s="319"/>
      <c r="M89" s="371" t="s">
        <v>573</v>
      </c>
      <c r="N89" s="372"/>
      <c r="O89" s="372" t="s">
        <v>563</v>
      </c>
      <c r="P89" s="373">
        <v>53</v>
      </c>
      <c r="Q89" s="374">
        <f t="shared" si="47"/>
        <v>0</v>
      </c>
      <c r="R89" s="319"/>
      <c r="S89" s="371" t="s">
        <v>573</v>
      </c>
      <c r="T89" s="372"/>
      <c r="U89" s="372" t="s">
        <v>563</v>
      </c>
      <c r="V89" s="373">
        <v>53</v>
      </c>
      <c r="W89" s="374">
        <f t="shared" si="48"/>
        <v>0</v>
      </c>
      <c r="X89" s="319"/>
      <c r="Y89" s="371" t="s">
        <v>573</v>
      </c>
      <c r="Z89" s="372"/>
      <c r="AA89" s="372" t="s">
        <v>563</v>
      </c>
      <c r="AB89" s="373">
        <v>53</v>
      </c>
      <c r="AC89" s="374">
        <f t="shared" si="49"/>
        <v>0</v>
      </c>
      <c r="AD89" s="319"/>
      <c r="AE89" s="371" t="s">
        <v>573</v>
      </c>
      <c r="AF89" s="372"/>
      <c r="AG89" s="372" t="s">
        <v>563</v>
      </c>
      <c r="AH89" s="373">
        <v>53</v>
      </c>
      <c r="AI89" s="374">
        <f t="shared" si="50"/>
        <v>0</v>
      </c>
      <c r="AJ89" s="319"/>
    </row>
    <row r="90" spans="1:36" s="126" customFormat="1" ht="30" x14ac:dyDescent="0.25">
      <c r="A90" s="233" t="s">
        <v>740</v>
      </c>
      <c r="B90" s="234"/>
      <c r="C90" s="234" t="s">
        <v>563</v>
      </c>
      <c r="D90" s="235">
        <v>238</v>
      </c>
      <c r="E90" s="236">
        <f t="shared" si="45"/>
        <v>0</v>
      </c>
      <c r="F90" s="196"/>
      <c r="G90" s="371" t="s">
        <v>740</v>
      </c>
      <c r="H90" s="372"/>
      <c r="I90" s="372" t="s">
        <v>563</v>
      </c>
      <c r="J90" s="373">
        <v>238</v>
      </c>
      <c r="K90" s="374">
        <f t="shared" si="46"/>
        <v>0</v>
      </c>
      <c r="L90" s="319"/>
      <c r="M90" s="371" t="s">
        <v>740</v>
      </c>
      <c r="N90" s="372"/>
      <c r="O90" s="372" t="s">
        <v>563</v>
      </c>
      <c r="P90" s="373">
        <v>238</v>
      </c>
      <c r="Q90" s="374">
        <f t="shared" si="47"/>
        <v>0</v>
      </c>
      <c r="R90" s="319"/>
      <c r="S90" s="371" t="s">
        <v>740</v>
      </c>
      <c r="T90" s="372"/>
      <c r="U90" s="372" t="s">
        <v>563</v>
      </c>
      <c r="V90" s="373">
        <v>238</v>
      </c>
      <c r="W90" s="374">
        <f t="shared" si="48"/>
        <v>0</v>
      </c>
      <c r="X90" s="319"/>
      <c r="Y90" s="371" t="s">
        <v>740</v>
      </c>
      <c r="Z90" s="372"/>
      <c r="AA90" s="372" t="s">
        <v>563</v>
      </c>
      <c r="AB90" s="373">
        <v>238</v>
      </c>
      <c r="AC90" s="374">
        <f t="shared" si="49"/>
        <v>0</v>
      </c>
      <c r="AD90" s="319"/>
      <c r="AE90" s="371" t="s">
        <v>740</v>
      </c>
      <c r="AF90" s="372"/>
      <c r="AG90" s="372" t="s">
        <v>563</v>
      </c>
      <c r="AH90" s="373">
        <v>238</v>
      </c>
      <c r="AI90" s="374">
        <f t="shared" si="50"/>
        <v>0</v>
      </c>
      <c r="AJ90" s="319"/>
    </row>
    <row r="91" spans="1:36" s="126" customFormat="1" ht="17.25" x14ac:dyDescent="0.25">
      <c r="A91" s="233" t="s">
        <v>574</v>
      </c>
      <c r="B91" s="234"/>
      <c r="C91" s="234" t="s">
        <v>563</v>
      </c>
      <c r="D91" s="235">
        <v>106</v>
      </c>
      <c r="E91" s="236">
        <f t="shared" si="45"/>
        <v>0</v>
      </c>
      <c r="F91" s="196"/>
      <c r="G91" s="371" t="s">
        <v>574</v>
      </c>
      <c r="H91" s="372"/>
      <c r="I91" s="372" t="s">
        <v>563</v>
      </c>
      <c r="J91" s="373">
        <v>106</v>
      </c>
      <c r="K91" s="374">
        <f t="shared" si="46"/>
        <v>0</v>
      </c>
      <c r="L91" s="319"/>
      <c r="M91" s="371" t="s">
        <v>574</v>
      </c>
      <c r="N91" s="372"/>
      <c r="O91" s="372" t="s">
        <v>563</v>
      </c>
      <c r="P91" s="373">
        <v>106</v>
      </c>
      <c r="Q91" s="374">
        <f t="shared" si="47"/>
        <v>0</v>
      </c>
      <c r="R91" s="319"/>
      <c r="S91" s="371" t="s">
        <v>574</v>
      </c>
      <c r="T91" s="372"/>
      <c r="U91" s="372" t="s">
        <v>563</v>
      </c>
      <c r="V91" s="373">
        <v>106</v>
      </c>
      <c r="W91" s="374">
        <f t="shared" si="48"/>
        <v>0</v>
      </c>
      <c r="X91" s="319"/>
      <c r="Y91" s="371" t="s">
        <v>574</v>
      </c>
      <c r="Z91" s="372"/>
      <c r="AA91" s="372" t="s">
        <v>563</v>
      </c>
      <c r="AB91" s="373">
        <v>106</v>
      </c>
      <c r="AC91" s="374">
        <f t="shared" si="49"/>
        <v>0</v>
      </c>
      <c r="AD91" s="319"/>
      <c r="AE91" s="371" t="s">
        <v>574</v>
      </c>
      <c r="AF91" s="372"/>
      <c r="AG91" s="372" t="s">
        <v>563</v>
      </c>
      <c r="AH91" s="373">
        <v>106</v>
      </c>
      <c r="AI91" s="374">
        <f t="shared" si="50"/>
        <v>0</v>
      </c>
      <c r="AJ91" s="319"/>
    </row>
    <row r="92" spans="1:36" s="126" customFormat="1" ht="17.25" x14ac:dyDescent="0.25">
      <c r="A92" s="233" t="s">
        <v>575</v>
      </c>
      <c r="B92" s="234"/>
      <c r="C92" s="234" t="s">
        <v>563</v>
      </c>
      <c r="D92" s="235">
        <v>231</v>
      </c>
      <c r="E92" s="236">
        <f t="shared" si="45"/>
        <v>0</v>
      </c>
      <c r="F92" s="196"/>
      <c r="G92" s="371" t="s">
        <v>575</v>
      </c>
      <c r="H92" s="372"/>
      <c r="I92" s="372" t="s">
        <v>563</v>
      </c>
      <c r="J92" s="373">
        <v>231</v>
      </c>
      <c r="K92" s="374">
        <f t="shared" si="46"/>
        <v>0</v>
      </c>
      <c r="L92" s="319"/>
      <c r="M92" s="371" t="s">
        <v>575</v>
      </c>
      <c r="N92" s="372"/>
      <c r="O92" s="372" t="s">
        <v>563</v>
      </c>
      <c r="P92" s="373">
        <v>231</v>
      </c>
      <c r="Q92" s="374">
        <f t="shared" si="47"/>
        <v>0</v>
      </c>
      <c r="R92" s="319"/>
      <c r="S92" s="371" t="s">
        <v>575</v>
      </c>
      <c r="T92" s="372"/>
      <c r="U92" s="372" t="s">
        <v>563</v>
      </c>
      <c r="V92" s="373">
        <v>231</v>
      </c>
      <c r="W92" s="374">
        <f t="shared" si="48"/>
        <v>0</v>
      </c>
      <c r="X92" s="319"/>
      <c r="Y92" s="371" t="s">
        <v>575</v>
      </c>
      <c r="Z92" s="372"/>
      <c r="AA92" s="372" t="s">
        <v>563</v>
      </c>
      <c r="AB92" s="373">
        <v>231</v>
      </c>
      <c r="AC92" s="374">
        <f t="shared" si="49"/>
        <v>0</v>
      </c>
      <c r="AD92" s="319"/>
      <c r="AE92" s="371" t="s">
        <v>575</v>
      </c>
      <c r="AF92" s="372"/>
      <c r="AG92" s="372" t="s">
        <v>563</v>
      </c>
      <c r="AH92" s="373">
        <v>231</v>
      </c>
      <c r="AI92" s="374">
        <f t="shared" si="50"/>
        <v>0</v>
      </c>
      <c r="AJ92" s="319"/>
    </row>
    <row r="93" spans="1:36" s="126" customFormat="1" x14ac:dyDescent="0.25">
      <c r="A93" s="233" t="s">
        <v>162</v>
      </c>
      <c r="B93" s="234"/>
      <c r="C93" s="234" t="s">
        <v>563</v>
      </c>
      <c r="D93" s="235">
        <v>0</v>
      </c>
      <c r="E93" s="236">
        <f t="shared" si="45"/>
        <v>0</v>
      </c>
      <c r="F93" s="196"/>
      <c r="G93" s="371" t="s">
        <v>162</v>
      </c>
      <c r="H93" s="372"/>
      <c r="I93" s="372" t="s">
        <v>563</v>
      </c>
      <c r="J93" s="373">
        <v>0</v>
      </c>
      <c r="K93" s="374">
        <f t="shared" si="46"/>
        <v>0</v>
      </c>
      <c r="L93" s="319"/>
      <c r="M93" s="371" t="s">
        <v>162</v>
      </c>
      <c r="N93" s="372"/>
      <c r="O93" s="372" t="s">
        <v>563</v>
      </c>
      <c r="P93" s="373">
        <v>0</v>
      </c>
      <c r="Q93" s="374">
        <f t="shared" si="47"/>
        <v>0</v>
      </c>
      <c r="R93" s="319"/>
      <c r="S93" s="371" t="s">
        <v>162</v>
      </c>
      <c r="T93" s="372"/>
      <c r="U93" s="372" t="s">
        <v>563</v>
      </c>
      <c r="V93" s="373">
        <v>0</v>
      </c>
      <c r="W93" s="374">
        <f t="shared" si="48"/>
        <v>0</v>
      </c>
      <c r="X93" s="319"/>
      <c r="Y93" s="371" t="s">
        <v>162</v>
      </c>
      <c r="Z93" s="372"/>
      <c r="AA93" s="372" t="s">
        <v>563</v>
      </c>
      <c r="AB93" s="373">
        <v>0</v>
      </c>
      <c r="AC93" s="374">
        <f t="shared" si="49"/>
        <v>0</v>
      </c>
      <c r="AD93" s="319"/>
      <c r="AE93" s="371" t="s">
        <v>162</v>
      </c>
      <c r="AF93" s="372"/>
      <c r="AG93" s="372" t="s">
        <v>563</v>
      </c>
      <c r="AH93" s="373">
        <v>0</v>
      </c>
      <c r="AI93" s="374">
        <f t="shared" si="50"/>
        <v>0</v>
      </c>
      <c r="AJ93" s="319"/>
    </row>
    <row r="94" spans="1:36" s="126" customFormat="1" ht="15.75" thickBot="1" x14ac:dyDescent="0.3">
      <c r="A94" s="237" t="s">
        <v>162</v>
      </c>
      <c r="B94" s="238"/>
      <c r="C94" s="238" t="s">
        <v>563</v>
      </c>
      <c r="D94" s="239">
        <v>0</v>
      </c>
      <c r="E94" s="240">
        <f t="shared" si="45"/>
        <v>0</v>
      </c>
      <c r="F94" s="196"/>
      <c r="G94" s="375" t="s">
        <v>162</v>
      </c>
      <c r="H94" s="376"/>
      <c r="I94" s="376" t="s">
        <v>563</v>
      </c>
      <c r="J94" s="377">
        <v>0</v>
      </c>
      <c r="K94" s="378">
        <f t="shared" si="46"/>
        <v>0</v>
      </c>
      <c r="L94" s="319"/>
      <c r="M94" s="375" t="s">
        <v>162</v>
      </c>
      <c r="N94" s="376"/>
      <c r="O94" s="376" t="s">
        <v>563</v>
      </c>
      <c r="P94" s="377">
        <v>0</v>
      </c>
      <c r="Q94" s="378">
        <f t="shared" si="47"/>
        <v>0</v>
      </c>
      <c r="R94" s="319"/>
      <c r="S94" s="375" t="s">
        <v>162</v>
      </c>
      <c r="T94" s="376"/>
      <c r="U94" s="376" t="s">
        <v>563</v>
      </c>
      <c r="V94" s="377">
        <v>0</v>
      </c>
      <c r="W94" s="378">
        <f t="shared" si="48"/>
        <v>0</v>
      </c>
      <c r="X94" s="319"/>
      <c r="Y94" s="375" t="s">
        <v>162</v>
      </c>
      <c r="Z94" s="376"/>
      <c r="AA94" s="376" t="s">
        <v>563</v>
      </c>
      <c r="AB94" s="377">
        <v>0</v>
      </c>
      <c r="AC94" s="378">
        <f t="shared" si="49"/>
        <v>0</v>
      </c>
      <c r="AD94" s="319"/>
      <c r="AE94" s="375" t="s">
        <v>162</v>
      </c>
      <c r="AF94" s="376"/>
      <c r="AG94" s="376" t="s">
        <v>563</v>
      </c>
      <c r="AH94" s="377">
        <v>0</v>
      </c>
      <c r="AI94" s="378">
        <f t="shared" si="50"/>
        <v>0</v>
      </c>
      <c r="AJ94" s="319"/>
    </row>
    <row r="95" spans="1:36" s="126" customFormat="1" ht="16.5" thickTop="1" thickBot="1" x14ac:dyDescent="0.3">
      <c r="A95" s="35" t="s">
        <v>149</v>
      </c>
      <c r="B95" s="208">
        <f>SUM(B84:B94)</f>
        <v>0</v>
      </c>
      <c r="C95" s="208"/>
      <c r="D95" s="241"/>
      <c r="E95" s="242">
        <f>SUM(E84:E94)</f>
        <v>0</v>
      </c>
      <c r="F95" s="196"/>
      <c r="G95" s="323" t="s">
        <v>149</v>
      </c>
      <c r="H95" s="348">
        <f>SUM(H84:H94)</f>
        <v>0</v>
      </c>
      <c r="I95" s="348"/>
      <c r="J95" s="379"/>
      <c r="K95" s="380">
        <f>SUM(K84:K94)</f>
        <v>0</v>
      </c>
      <c r="L95" s="319"/>
      <c r="M95" s="323" t="s">
        <v>149</v>
      </c>
      <c r="N95" s="348">
        <f>SUM(N84:N94)</f>
        <v>0</v>
      </c>
      <c r="O95" s="348"/>
      <c r="P95" s="379"/>
      <c r="Q95" s="380">
        <f>SUM(Q84:Q94)</f>
        <v>0</v>
      </c>
      <c r="R95" s="319"/>
      <c r="S95" s="323" t="s">
        <v>149</v>
      </c>
      <c r="T95" s="348">
        <f>SUM(T84:T94)</f>
        <v>0</v>
      </c>
      <c r="U95" s="348"/>
      <c r="V95" s="379"/>
      <c r="W95" s="380">
        <f>SUM(W84:W94)</f>
        <v>0</v>
      </c>
      <c r="X95" s="319"/>
      <c r="Y95" s="323" t="s">
        <v>149</v>
      </c>
      <c r="Z95" s="348">
        <f>SUM(Z84:Z94)</f>
        <v>0</v>
      </c>
      <c r="AA95" s="348"/>
      <c r="AB95" s="379"/>
      <c r="AC95" s="380">
        <f>SUM(AC84:AC94)</f>
        <v>0</v>
      </c>
      <c r="AD95" s="319"/>
      <c r="AE95" s="323" t="s">
        <v>149</v>
      </c>
      <c r="AF95" s="348">
        <f>SUM(AF84:AF94)</f>
        <v>0</v>
      </c>
      <c r="AG95" s="348"/>
      <c r="AH95" s="379"/>
      <c r="AI95" s="380">
        <f>SUM(AI84:AI94)</f>
        <v>0</v>
      </c>
      <c r="AJ95" s="319"/>
    </row>
    <row r="96" spans="1:36" s="126" customFormat="1" x14ac:dyDescent="0.25">
      <c r="A96" s="232" t="s">
        <v>561</v>
      </c>
      <c r="B96" s="198" t="s">
        <v>576</v>
      </c>
      <c r="C96" s="227" t="s">
        <v>137</v>
      </c>
      <c r="D96" s="270" t="s">
        <v>141</v>
      </c>
      <c r="E96" s="271" t="s">
        <v>142</v>
      </c>
      <c r="F96" s="196"/>
      <c r="G96" s="370" t="s">
        <v>561</v>
      </c>
      <c r="H96" s="338" t="s">
        <v>576</v>
      </c>
      <c r="I96" s="365" t="s">
        <v>137</v>
      </c>
      <c r="J96" s="390" t="s">
        <v>141</v>
      </c>
      <c r="K96" s="391" t="s">
        <v>142</v>
      </c>
      <c r="L96" s="319"/>
      <c r="M96" s="370" t="s">
        <v>561</v>
      </c>
      <c r="N96" s="338" t="s">
        <v>576</v>
      </c>
      <c r="O96" s="365" t="s">
        <v>137</v>
      </c>
      <c r="P96" s="390" t="s">
        <v>141</v>
      </c>
      <c r="Q96" s="391" t="s">
        <v>142</v>
      </c>
      <c r="R96" s="319"/>
      <c r="S96" s="370" t="s">
        <v>561</v>
      </c>
      <c r="T96" s="338" t="s">
        <v>576</v>
      </c>
      <c r="U96" s="365" t="s">
        <v>137</v>
      </c>
      <c r="V96" s="390" t="s">
        <v>141</v>
      </c>
      <c r="W96" s="391" t="s">
        <v>142</v>
      </c>
      <c r="X96" s="319"/>
      <c r="Y96" s="370" t="s">
        <v>561</v>
      </c>
      <c r="Z96" s="338" t="s">
        <v>576</v>
      </c>
      <c r="AA96" s="365" t="s">
        <v>137</v>
      </c>
      <c r="AB96" s="390" t="s">
        <v>141</v>
      </c>
      <c r="AC96" s="391" t="s">
        <v>142</v>
      </c>
      <c r="AD96" s="319"/>
      <c r="AE96" s="370" t="s">
        <v>561</v>
      </c>
      <c r="AF96" s="338" t="s">
        <v>576</v>
      </c>
      <c r="AG96" s="365" t="s">
        <v>137</v>
      </c>
      <c r="AH96" s="390" t="s">
        <v>141</v>
      </c>
      <c r="AI96" s="391" t="s">
        <v>142</v>
      </c>
      <c r="AJ96" s="319"/>
    </row>
    <row r="97" spans="1:36" s="319" customFormat="1" ht="32.25" x14ac:dyDescent="0.25">
      <c r="A97" s="371" t="s">
        <v>793</v>
      </c>
      <c r="B97" s="372"/>
      <c r="C97" s="372" t="s">
        <v>563</v>
      </c>
      <c r="D97" s="373">
        <v>73</v>
      </c>
      <c r="E97" s="374">
        <f>B97*D97</f>
        <v>0</v>
      </c>
      <c r="F97" s="336"/>
      <c r="G97" s="371" t="s">
        <v>793</v>
      </c>
      <c r="H97" s="372"/>
      <c r="I97" s="372" t="s">
        <v>563</v>
      </c>
      <c r="J97" s="373">
        <v>73</v>
      </c>
      <c r="K97" s="374">
        <f>H97*J97</f>
        <v>0</v>
      </c>
      <c r="L97" s="336"/>
      <c r="M97" s="371" t="s">
        <v>793</v>
      </c>
      <c r="N97" s="372"/>
      <c r="O97" s="372" t="s">
        <v>563</v>
      </c>
      <c r="P97" s="373">
        <v>73</v>
      </c>
      <c r="Q97" s="374">
        <f>N97*P97</f>
        <v>0</v>
      </c>
      <c r="R97" s="336"/>
      <c r="S97" s="371" t="s">
        <v>793</v>
      </c>
      <c r="T97" s="372"/>
      <c r="U97" s="372" t="s">
        <v>563</v>
      </c>
      <c r="V97" s="373">
        <v>73</v>
      </c>
      <c r="W97" s="374">
        <f>T97*V97</f>
        <v>0</v>
      </c>
      <c r="Y97" s="371" t="s">
        <v>793</v>
      </c>
      <c r="Z97" s="372"/>
      <c r="AA97" s="372" t="s">
        <v>563</v>
      </c>
      <c r="AB97" s="373">
        <v>73</v>
      </c>
      <c r="AC97" s="374">
        <f>Z97*AB97</f>
        <v>0</v>
      </c>
      <c r="AE97" s="371" t="s">
        <v>793</v>
      </c>
      <c r="AF97" s="372"/>
      <c r="AG97" s="372" t="s">
        <v>563</v>
      </c>
      <c r="AH97" s="373">
        <v>73</v>
      </c>
      <c r="AI97" s="374">
        <f>AF97*AH97</f>
        <v>0</v>
      </c>
    </row>
    <row r="98" spans="1:36" s="319" customFormat="1" ht="32.25" x14ac:dyDescent="0.25">
      <c r="A98" s="371" t="s">
        <v>629</v>
      </c>
      <c r="B98" s="372"/>
      <c r="C98" s="372" t="s">
        <v>563</v>
      </c>
      <c r="D98" s="373">
        <v>73</v>
      </c>
      <c r="E98" s="374">
        <f>B98*D98</f>
        <v>0</v>
      </c>
      <c r="F98" s="336"/>
      <c r="G98" s="371" t="s">
        <v>629</v>
      </c>
      <c r="H98" s="372"/>
      <c r="I98" s="372" t="s">
        <v>563</v>
      </c>
      <c r="J98" s="373">
        <v>73</v>
      </c>
      <c r="K98" s="374">
        <f>H98*J98</f>
        <v>0</v>
      </c>
      <c r="L98" s="336"/>
      <c r="M98" s="371" t="s">
        <v>629</v>
      </c>
      <c r="N98" s="372"/>
      <c r="O98" s="372" t="s">
        <v>563</v>
      </c>
      <c r="P98" s="373">
        <v>73</v>
      </c>
      <c r="Q98" s="374">
        <f>N98*P98</f>
        <v>0</v>
      </c>
      <c r="R98" s="336"/>
      <c r="S98" s="371" t="s">
        <v>629</v>
      </c>
      <c r="T98" s="372"/>
      <c r="U98" s="372" t="s">
        <v>563</v>
      </c>
      <c r="V98" s="373">
        <v>73</v>
      </c>
      <c r="W98" s="374">
        <f>T98*V98</f>
        <v>0</v>
      </c>
      <c r="Y98" s="371" t="s">
        <v>629</v>
      </c>
      <c r="Z98" s="372"/>
      <c r="AA98" s="372" t="s">
        <v>563</v>
      </c>
      <c r="AB98" s="373">
        <v>73</v>
      </c>
      <c r="AC98" s="374">
        <f>Z98*AB98</f>
        <v>0</v>
      </c>
      <c r="AE98" s="371" t="s">
        <v>629</v>
      </c>
      <c r="AF98" s="372"/>
      <c r="AG98" s="372" t="s">
        <v>563</v>
      </c>
      <c r="AH98" s="373">
        <v>73</v>
      </c>
      <c r="AI98" s="374">
        <f>AF98*AH98</f>
        <v>0</v>
      </c>
    </row>
    <row r="99" spans="1:36" s="126" customFormat="1" ht="30" x14ac:dyDescent="0.25">
      <c r="A99" s="233" t="s">
        <v>144</v>
      </c>
      <c r="B99" s="234"/>
      <c r="C99" s="234" t="s">
        <v>563</v>
      </c>
      <c r="D99" s="235">
        <v>150</v>
      </c>
      <c r="E99" s="236">
        <f t="shared" ref="E99:E107" si="52">B99*D99</f>
        <v>0</v>
      </c>
      <c r="F99" s="196"/>
      <c r="G99" s="371" t="s">
        <v>144</v>
      </c>
      <c r="H99" s="372"/>
      <c r="I99" s="372" t="s">
        <v>563</v>
      </c>
      <c r="J99" s="373">
        <v>150</v>
      </c>
      <c r="K99" s="374">
        <f t="shared" ref="K99:K107" si="53">H99*J99</f>
        <v>0</v>
      </c>
      <c r="L99" s="319"/>
      <c r="M99" s="371" t="s">
        <v>144</v>
      </c>
      <c r="N99" s="372"/>
      <c r="O99" s="372" t="s">
        <v>563</v>
      </c>
      <c r="P99" s="373">
        <v>150</v>
      </c>
      <c r="Q99" s="374">
        <f t="shared" ref="Q99:Q107" si="54">N99*P99</f>
        <v>0</v>
      </c>
      <c r="R99" s="319"/>
      <c r="S99" s="371" t="s">
        <v>144</v>
      </c>
      <c r="T99" s="372"/>
      <c r="U99" s="372" t="s">
        <v>563</v>
      </c>
      <c r="V99" s="373">
        <v>150</v>
      </c>
      <c r="W99" s="374">
        <f t="shared" ref="W99:W107" si="55">T99*V99</f>
        <v>0</v>
      </c>
      <c r="X99" s="319"/>
      <c r="Y99" s="371" t="s">
        <v>144</v>
      </c>
      <c r="Z99" s="372"/>
      <c r="AA99" s="372" t="s">
        <v>563</v>
      </c>
      <c r="AB99" s="373">
        <v>150</v>
      </c>
      <c r="AC99" s="374">
        <f t="shared" ref="AC99:AC107" si="56">Z99*AB99</f>
        <v>0</v>
      </c>
      <c r="AD99" s="319"/>
      <c r="AE99" s="371" t="s">
        <v>144</v>
      </c>
      <c r="AF99" s="372"/>
      <c r="AG99" s="372" t="s">
        <v>563</v>
      </c>
      <c r="AH99" s="373">
        <v>150</v>
      </c>
      <c r="AI99" s="374">
        <f t="shared" ref="AI99:AI107" si="57">AF99*AH99</f>
        <v>0</v>
      </c>
      <c r="AJ99" s="319"/>
    </row>
    <row r="100" spans="1:36" s="126" customFormat="1" ht="30" x14ac:dyDescent="0.25">
      <c r="A100" s="233" t="s">
        <v>146</v>
      </c>
      <c r="B100" s="234"/>
      <c r="C100" s="234" t="s">
        <v>563</v>
      </c>
      <c r="D100" s="235">
        <v>250</v>
      </c>
      <c r="E100" s="236">
        <f t="shared" si="52"/>
        <v>0</v>
      </c>
      <c r="F100" s="196"/>
      <c r="G100" s="371" t="s">
        <v>146</v>
      </c>
      <c r="H100" s="372"/>
      <c r="I100" s="372" t="s">
        <v>563</v>
      </c>
      <c r="J100" s="373">
        <v>250</v>
      </c>
      <c r="K100" s="374">
        <f t="shared" si="53"/>
        <v>0</v>
      </c>
      <c r="L100" s="319"/>
      <c r="M100" s="371" t="s">
        <v>146</v>
      </c>
      <c r="N100" s="372"/>
      <c r="O100" s="372" t="s">
        <v>563</v>
      </c>
      <c r="P100" s="373">
        <v>250</v>
      </c>
      <c r="Q100" s="374">
        <f t="shared" si="54"/>
        <v>0</v>
      </c>
      <c r="R100" s="319"/>
      <c r="S100" s="371" t="s">
        <v>146</v>
      </c>
      <c r="T100" s="372"/>
      <c r="U100" s="372" t="s">
        <v>563</v>
      </c>
      <c r="V100" s="373">
        <v>250</v>
      </c>
      <c r="W100" s="374">
        <f t="shared" si="55"/>
        <v>0</v>
      </c>
      <c r="X100" s="319"/>
      <c r="Y100" s="371" t="s">
        <v>146</v>
      </c>
      <c r="Z100" s="372"/>
      <c r="AA100" s="372" t="s">
        <v>563</v>
      </c>
      <c r="AB100" s="373">
        <v>250</v>
      </c>
      <c r="AC100" s="374">
        <f t="shared" si="56"/>
        <v>0</v>
      </c>
      <c r="AD100" s="319"/>
      <c r="AE100" s="371" t="s">
        <v>146</v>
      </c>
      <c r="AF100" s="372"/>
      <c r="AG100" s="372" t="s">
        <v>563</v>
      </c>
      <c r="AH100" s="373">
        <v>250</v>
      </c>
      <c r="AI100" s="374">
        <f t="shared" si="57"/>
        <v>0</v>
      </c>
      <c r="AJ100" s="319"/>
    </row>
    <row r="101" spans="1:36" s="126" customFormat="1" ht="30" x14ac:dyDescent="0.25">
      <c r="A101" s="233" t="s">
        <v>628</v>
      </c>
      <c r="B101" s="234"/>
      <c r="C101" s="234" t="s">
        <v>563</v>
      </c>
      <c r="D101" s="235">
        <v>170</v>
      </c>
      <c r="E101" s="236">
        <f t="shared" si="52"/>
        <v>0</v>
      </c>
      <c r="F101" s="196"/>
      <c r="G101" s="371" t="s">
        <v>628</v>
      </c>
      <c r="H101" s="372"/>
      <c r="I101" s="372" t="s">
        <v>563</v>
      </c>
      <c r="J101" s="373">
        <v>170</v>
      </c>
      <c r="K101" s="374">
        <f t="shared" si="53"/>
        <v>0</v>
      </c>
      <c r="L101" s="319"/>
      <c r="M101" s="371" t="s">
        <v>628</v>
      </c>
      <c r="N101" s="372"/>
      <c r="O101" s="372" t="s">
        <v>563</v>
      </c>
      <c r="P101" s="373">
        <v>170</v>
      </c>
      <c r="Q101" s="374">
        <f t="shared" si="54"/>
        <v>0</v>
      </c>
      <c r="R101" s="319"/>
      <c r="S101" s="371" t="s">
        <v>628</v>
      </c>
      <c r="T101" s="372"/>
      <c r="U101" s="372" t="s">
        <v>563</v>
      </c>
      <c r="V101" s="373">
        <v>170</v>
      </c>
      <c r="W101" s="374">
        <f t="shared" si="55"/>
        <v>0</v>
      </c>
      <c r="X101" s="319"/>
      <c r="Y101" s="371" t="s">
        <v>628</v>
      </c>
      <c r="Z101" s="372"/>
      <c r="AA101" s="372" t="s">
        <v>563</v>
      </c>
      <c r="AB101" s="373">
        <v>170</v>
      </c>
      <c r="AC101" s="374">
        <f t="shared" si="56"/>
        <v>0</v>
      </c>
      <c r="AD101" s="319"/>
      <c r="AE101" s="371" t="s">
        <v>628</v>
      </c>
      <c r="AF101" s="372"/>
      <c r="AG101" s="372" t="s">
        <v>563</v>
      </c>
      <c r="AH101" s="373">
        <v>170</v>
      </c>
      <c r="AI101" s="374">
        <f t="shared" si="57"/>
        <v>0</v>
      </c>
      <c r="AJ101" s="319"/>
    </row>
    <row r="102" spans="1:36" s="126" customFormat="1" ht="17.25" x14ac:dyDescent="0.25">
      <c r="A102" s="233" t="s">
        <v>573</v>
      </c>
      <c r="B102" s="234"/>
      <c r="C102" s="234" t="s">
        <v>563</v>
      </c>
      <c r="D102" s="235">
        <v>53</v>
      </c>
      <c r="E102" s="236">
        <f t="shared" si="52"/>
        <v>0</v>
      </c>
      <c r="F102" s="196"/>
      <c r="G102" s="371" t="s">
        <v>573</v>
      </c>
      <c r="H102" s="372"/>
      <c r="I102" s="372" t="s">
        <v>563</v>
      </c>
      <c r="J102" s="373">
        <v>53</v>
      </c>
      <c r="K102" s="374">
        <f t="shared" si="53"/>
        <v>0</v>
      </c>
      <c r="L102" s="319"/>
      <c r="M102" s="371" t="s">
        <v>573</v>
      </c>
      <c r="N102" s="372"/>
      <c r="O102" s="372" t="s">
        <v>563</v>
      </c>
      <c r="P102" s="373">
        <v>53</v>
      </c>
      <c r="Q102" s="374">
        <f t="shared" si="54"/>
        <v>0</v>
      </c>
      <c r="R102" s="319"/>
      <c r="S102" s="371" t="s">
        <v>573</v>
      </c>
      <c r="T102" s="372"/>
      <c r="U102" s="372" t="s">
        <v>563</v>
      </c>
      <c r="V102" s="373">
        <v>53</v>
      </c>
      <c r="W102" s="374">
        <f t="shared" si="55"/>
        <v>0</v>
      </c>
      <c r="X102" s="319"/>
      <c r="Y102" s="371" t="s">
        <v>573</v>
      </c>
      <c r="Z102" s="372"/>
      <c r="AA102" s="372" t="s">
        <v>563</v>
      </c>
      <c r="AB102" s="373">
        <v>53</v>
      </c>
      <c r="AC102" s="374">
        <f t="shared" si="56"/>
        <v>0</v>
      </c>
      <c r="AD102" s="319"/>
      <c r="AE102" s="371" t="s">
        <v>573</v>
      </c>
      <c r="AF102" s="372"/>
      <c r="AG102" s="372" t="s">
        <v>563</v>
      </c>
      <c r="AH102" s="373">
        <v>53</v>
      </c>
      <c r="AI102" s="374">
        <f t="shared" si="57"/>
        <v>0</v>
      </c>
      <c r="AJ102" s="319"/>
    </row>
    <row r="103" spans="1:36" s="126" customFormat="1" ht="30" x14ac:dyDescent="0.25">
      <c r="A103" s="233" t="s">
        <v>740</v>
      </c>
      <c r="B103" s="234"/>
      <c r="C103" s="234" t="s">
        <v>563</v>
      </c>
      <c r="D103" s="235">
        <v>238</v>
      </c>
      <c r="E103" s="236">
        <f t="shared" si="52"/>
        <v>0</v>
      </c>
      <c r="F103" s="196"/>
      <c r="G103" s="371" t="s">
        <v>740</v>
      </c>
      <c r="H103" s="372"/>
      <c r="I103" s="372" t="s">
        <v>563</v>
      </c>
      <c r="J103" s="373">
        <v>238</v>
      </c>
      <c r="K103" s="374">
        <f t="shared" si="53"/>
        <v>0</v>
      </c>
      <c r="L103" s="319"/>
      <c r="M103" s="371" t="s">
        <v>740</v>
      </c>
      <c r="N103" s="372"/>
      <c r="O103" s="372" t="s">
        <v>563</v>
      </c>
      <c r="P103" s="373">
        <v>238</v>
      </c>
      <c r="Q103" s="374">
        <f t="shared" si="54"/>
        <v>0</v>
      </c>
      <c r="R103" s="319"/>
      <c r="S103" s="371" t="s">
        <v>740</v>
      </c>
      <c r="T103" s="372"/>
      <c r="U103" s="372" t="s">
        <v>563</v>
      </c>
      <c r="V103" s="373">
        <v>238</v>
      </c>
      <c r="W103" s="374">
        <f t="shared" si="55"/>
        <v>0</v>
      </c>
      <c r="X103" s="319"/>
      <c r="Y103" s="371" t="s">
        <v>740</v>
      </c>
      <c r="Z103" s="372"/>
      <c r="AA103" s="372" t="s">
        <v>563</v>
      </c>
      <c r="AB103" s="373">
        <v>238</v>
      </c>
      <c r="AC103" s="374">
        <f t="shared" si="56"/>
        <v>0</v>
      </c>
      <c r="AD103" s="319"/>
      <c r="AE103" s="371" t="s">
        <v>740</v>
      </c>
      <c r="AF103" s="372"/>
      <c r="AG103" s="372" t="s">
        <v>563</v>
      </c>
      <c r="AH103" s="373">
        <v>238</v>
      </c>
      <c r="AI103" s="374">
        <f t="shared" si="57"/>
        <v>0</v>
      </c>
      <c r="AJ103" s="319"/>
    </row>
    <row r="104" spans="1:36" s="126" customFormat="1" ht="17.25" x14ac:dyDescent="0.25">
      <c r="A104" s="233" t="s">
        <v>574</v>
      </c>
      <c r="B104" s="234"/>
      <c r="C104" s="234" t="s">
        <v>563</v>
      </c>
      <c r="D104" s="235">
        <v>106</v>
      </c>
      <c r="E104" s="236">
        <f t="shared" si="52"/>
        <v>0</v>
      </c>
      <c r="F104" s="196"/>
      <c r="G104" s="371" t="s">
        <v>574</v>
      </c>
      <c r="H104" s="372"/>
      <c r="I104" s="372" t="s">
        <v>563</v>
      </c>
      <c r="J104" s="373">
        <v>106</v>
      </c>
      <c r="K104" s="374">
        <f t="shared" si="53"/>
        <v>0</v>
      </c>
      <c r="L104" s="319"/>
      <c r="M104" s="371" t="s">
        <v>574</v>
      </c>
      <c r="N104" s="372"/>
      <c r="O104" s="372" t="s">
        <v>563</v>
      </c>
      <c r="P104" s="373">
        <v>106</v>
      </c>
      <c r="Q104" s="374">
        <f t="shared" si="54"/>
        <v>0</v>
      </c>
      <c r="R104" s="319"/>
      <c r="S104" s="371" t="s">
        <v>574</v>
      </c>
      <c r="T104" s="372"/>
      <c r="U104" s="372" t="s">
        <v>563</v>
      </c>
      <c r="V104" s="373">
        <v>106</v>
      </c>
      <c r="W104" s="374">
        <f t="shared" si="55"/>
        <v>0</v>
      </c>
      <c r="X104" s="319"/>
      <c r="Y104" s="371" t="s">
        <v>574</v>
      </c>
      <c r="Z104" s="372"/>
      <c r="AA104" s="372" t="s">
        <v>563</v>
      </c>
      <c r="AB104" s="373">
        <v>106</v>
      </c>
      <c r="AC104" s="374">
        <f t="shared" si="56"/>
        <v>0</v>
      </c>
      <c r="AD104" s="319"/>
      <c r="AE104" s="371" t="s">
        <v>574</v>
      </c>
      <c r="AF104" s="372"/>
      <c r="AG104" s="372" t="s">
        <v>563</v>
      </c>
      <c r="AH104" s="373">
        <v>106</v>
      </c>
      <c r="AI104" s="374">
        <f t="shared" si="57"/>
        <v>0</v>
      </c>
      <c r="AJ104" s="319"/>
    </row>
    <row r="105" spans="1:36" s="126" customFormat="1" ht="17.25" x14ac:dyDescent="0.25">
      <c r="A105" s="233" t="s">
        <v>575</v>
      </c>
      <c r="B105" s="234"/>
      <c r="C105" s="234" t="s">
        <v>563</v>
      </c>
      <c r="D105" s="235">
        <v>231</v>
      </c>
      <c r="E105" s="236">
        <f t="shared" si="52"/>
        <v>0</v>
      </c>
      <c r="F105" s="196"/>
      <c r="G105" s="371" t="s">
        <v>575</v>
      </c>
      <c r="H105" s="372"/>
      <c r="I105" s="372" t="s">
        <v>563</v>
      </c>
      <c r="J105" s="373">
        <v>231</v>
      </c>
      <c r="K105" s="374">
        <f t="shared" si="53"/>
        <v>0</v>
      </c>
      <c r="L105" s="319"/>
      <c r="M105" s="371" t="s">
        <v>575</v>
      </c>
      <c r="N105" s="372"/>
      <c r="O105" s="372" t="s">
        <v>563</v>
      </c>
      <c r="P105" s="373">
        <v>231</v>
      </c>
      <c r="Q105" s="374">
        <f t="shared" si="54"/>
        <v>0</v>
      </c>
      <c r="R105" s="319"/>
      <c r="S105" s="371" t="s">
        <v>575</v>
      </c>
      <c r="T105" s="372"/>
      <c r="U105" s="372" t="s">
        <v>563</v>
      </c>
      <c r="V105" s="373">
        <v>231</v>
      </c>
      <c r="W105" s="374">
        <f t="shared" si="55"/>
        <v>0</v>
      </c>
      <c r="X105" s="319"/>
      <c r="Y105" s="371" t="s">
        <v>575</v>
      </c>
      <c r="Z105" s="372"/>
      <c r="AA105" s="372" t="s">
        <v>563</v>
      </c>
      <c r="AB105" s="373">
        <v>231</v>
      </c>
      <c r="AC105" s="374">
        <f t="shared" si="56"/>
        <v>0</v>
      </c>
      <c r="AD105" s="319"/>
      <c r="AE105" s="371" t="s">
        <v>575</v>
      </c>
      <c r="AF105" s="372"/>
      <c r="AG105" s="372" t="s">
        <v>563</v>
      </c>
      <c r="AH105" s="373">
        <v>231</v>
      </c>
      <c r="AI105" s="374">
        <f t="shared" si="57"/>
        <v>0</v>
      </c>
      <c r="AJ105" s="319"/>
    </row>
    <row r="106" spans="1:36" s="126" customFormat="1" x14ac:dyDescent="0.25">
      <c r="A106" s="233" t="s">
        <v>162</v>
      </c>
      <c r="B106" s="234"/>
      <c r="C106" s="234" t="s">
        <v>563</v>
      </c>
      <c r="D106" s="235">
        <v>0</v>
      </c>
      <c r="E106" s="236">
        <f t="shared" si="52"/>
        <v>0</v>
      </c>
      <c r="F106" s="196"/>
      <c r="G106" s="371" t="s">
        <v>162</v>
      </c>
      <c r="H106" s="372"/>
      <c r="I106" s="372" t="s">
        <v>563</v>
      </c>
      <c r="J106" s="373">
        <v>0</v>
      </c>
      <c r="K106" s="374">
        <f t="shared" si="53"/>
        <v>0</v>
      </c>
      <c r="L106" s="319"/>
      <c r="M106" s="371" t="s">
        <v>162</v>
      </c>
      <c r="N106" s="372"/>
      <c r="O106" s="372" t="s">
        <v>563</v>
      </c>
      <c r="P106" s="373">
        <v>0</v>
      </c>
      <c r="Q106" s="374">
        <f t="shared" si="54"/>
        <v>0</v>
      </c>
      <c r="R106" s="319"/>
      <c r="S106" s="371" t="s">
        <v>162</v>
      </c>
      <c r="T106" s="372"/>
      <c r="U106" s="372" t="s">
        <v>563</v>
      </c>
      <c r="V106" s="373">
        <v>0</v>
      </c>
      <c r="W106" s="374">
        <f t="shared" si="55"/>
        <v>0</v>
      </c>
      <c r="X106" s="319"/>
      <c r="Y106" s="371" t="s">
        <v>162</v>
      </c>
      <c r="Z106" s="372"/>
      <c r="AA106" s="372" t="s">
        <v>563</v>
      </c>
      <c r="AB106" s="373">
        <v>0</v>
      </c>
      <c r="AC106" s="374">
        <f t="shared" si="56"/>
        <v>0</v>
      </c>
      <c r="AD106" s="319"/>
      <c r="AE106" s="371" t="s">
        <v>162</v>
      </c>
      <c r="AF106" s="372"/>
      <c r="AG106" s="372" t="s">
        <v>563</v>
      </c>
      <c r="AH106" s="373">
        <v>0</v>
      </c>
      <c r="AI106" s="374">
        <f t="shared" si="57"/>
        <v>0</v>
      </c>
      <c r="AJ106" s="319"/>
    </row>
    <row r="107" spans="1:36" s="126" customFormat="1" ht="15.75" thickBot="1" x14ac:dyDescent="0.3">
      <c r="A107" s="237" t="s">
        <v>162</v>
      </c>
      <c r="B107" s="238"/>
      <c r="C107" s="238" t="s">
        <v>563</v>
      </c>
      <c r="D107" s="239">
        <v>0</v>
      </c>
      <c r="E107" s="240">
        <f t="shared" si="52"/>
        <v>0</v>
      </c>
      <c r="F107" s="196"/>
      <c r="G107" s="375" t="s">
        <v>162</v>
      </c>
      <c r="H107" s="376"/>
      <c r="I107" s="376" t="s">
        <v>563</v>
      </c>
      <c r="J107" s="377">
        <v>0</v>
      </c>
      <c r="K107" s="378">
        <f t="shared" si="53"/>
        <v>0</v>
      </c>
      <c r="L107" s="319"/>
      <c r="M107" s="375" t="s">
        <v>162</v>
      </c>
      <c r="N107" s="376"/>
      <c r="O107" s="376" t="s">
        <v>563</v>
      </c>
      <c r="P107" s="377">
        <v>0</v>
      </c>
      <c r="Q107" s="378">
        <f t="shared" si="54"/>
        <v>0</v>
      </c>
      <c r="R107" s="319"/>
      <c r="S107" s="375" t="s">
        <v>162</v>
      </c>
      <c r="T107" s="376"/>
      <c r="U107" s="376" t="s">
        <v>563</v>
      </c>
      <c r="V107" s="377">
        <v>0</v>
      </c>
      <c r="W107" s="378">
        <f t="shared" si="55"/>
        <v>0</v>
      </c>
      <c r="X107" s="319"/>
      <c r="Y107" s="375" t="s">
        <v>162</v>
      </c>
      <c r="Z107" s="376"/>
      <c r="AA107" s="376" t="s">
        <v>563</v>
      </c>
      <c r="AB107" s="377">
        <v>0</v>
      </c>
      <c r="AC107" s="378">
        <f t="shared" si="56"/>
        <v>0</v>
      </c>
      <c r="AD107" s="319"/>
      <c r="AE107" s="375" t="s">
        <v>162</v>
      </c>
      <c r="AF107" s="376"/>
      <c r="AG107" s="376" t="s">
        <v>563</v>
      </c>
      <c r="AH107" s="377">
        <v>0</v>
      </c>
      <c r="AI107" s="378">
        <f t="shared" si="57"/>
        <v>0</v>
      </c>
      <c r="AJ107" s="319"/>
    </row>
    <row r="108" spans="1:36" s="126" customFormat="1" ht="16.5" thickTop="1" thickBot="1" x14ac:dyDescent="0.3">
      <c r="A108" s="35" t="s">
        <v>149</v>
      </c>
      <c r="B108" s="208">
        <f>SUM(B97:B107)</f>
        <v>0</v>
      </c>
      <c r="C108" s="208"/>
      <c r="D108" s="241"/>
      <c r="E108" s="242">
        <f>SUM(E97:E107)</f>
        <v>0</v>
      </c>
      <c r="F108" s="196"/>
      <c r="G108" s="323" t="s">
        <v>149</v>
      </c>
      <c r="H108" s="348">
        <f>SUM(H97:H107)</f>
        <v>0</v>
      </c>
      <c r="I108" s="348"/>
      <c r="J108" s="379"/>
      <c r="K108" s="380">
        <f>SUM(K97:K107)</f>
        <v>0</v>
      </c>
      <c r="L108" s="319"/>
      <c r="M108" s="323" t="s">
        <v>149</v>
      </c>
      <c r="N108" s="348">
        <f>SUM(N97:N107)</f>
        <v>0</v>
      </c>
      <c r="O108" s="348"/>
      <c r="P108" s="379"/>
      <c r="Q108" s="380">
        <f>SUM(Q97:Q107)</f>
        <v>0</v>
      </c>
      <c r="R108" s="319"/>
      <c r="S108" s="323" t="s">
        <v>149</v>
      </c>
      <c r="T108" s="348">
        <f>SUM(T97:T107)</f>
        <v>0</v>
      </c>
      <c r="U108" s="348"/>
      <c r="V108" s="379"/>
      <c r="W108" s="380">
        <f>SUM(W97:W107)</f>
        <v>0</v>
      </c>
      <c r="X108" s="319"/>
      <c r="Y108" s="323" t="s">
        <v>149</v>
      </c>
      <c r="Z108" s="348">
        <f>SUM(Z97:Z107)</f>
        <v>0</v>
      </c>
      <c r="AA108" s="348"/>
      <c r="AB108" s="379"/>
      <c r="AC108" s="380">
        <f>SUM(AC97:AC107)</f>
        <v>0</v>
      </c>
      <c r="AD108" s="319"/>
      <c r="AE108" s="323" t="s">
        <v>149</v>
      </c>
      <c r="AF108" s="348">
        <f>SUM(AF97:AF107)</f>
        <v>0</v>
      </c>
      <c r="AG108" s="348"/>
      <c r="AH108" s="379"/>
      <c r="AI108" s="380">
        <f>SUM(AI97:AI107)</f>
        <v>0</v>
      </c>
      <c r="AJ108" s="319"/>
    </row>
    <row r="109" spans="1:36" s="126" customFormat="1" x14ac:dyDescent="0.25">
      <c r="A109" s="232" t="s">
        <v>562</v>
      </c>
      <c r="B109" s="198" t="s">
        <v>576</v>
      </c>
      <c r="C109" s="227" t="s">
        <v>137</v>
      </c>
      <c r="D109" s="270" t="s">
        <v>141</v>
      </c>
      <c r="E109" s="271" t="s">
        <v>142</v>
      </c>
      <c r="F109" s="196"/>
      <c r="G109" s="370" t="s">
        <v>562</v>
      </c>
      <c r="H109" s="338" t="s">
        <v>576</v>
      </c>
      <c r="I109" s="365" t="s">
        <v>137</v>
      </c>
      <c r="J109" s="390" t="s">
        <v>141</v>
      </c>
      <c r="K109" s="391" t="s">
        <v>142</v>
      </c>
      <c r="L109" s="319"/>
      <c r="M109" s="370" t="s">
        <v>562</v>
      </c>
      <c r="N109" s="338" t="s">
        <v>576</v>
      </c>
      <c r="O109" s="365" t="s">
        <v>137</v>
      </c>
      <c r="P109" s="390" t="s">
        <v>141</v>
      </c>
      <c r="Q109" s="391" t="s">
        <v>142</v>
      </c>
      <c r="R109" s="319"/>
      <c r="S109" s="370" t="s">
        <v>562</v>
      </c>
      <c r="T109" s="338" t="s">
        <v>576</v>
      </c>
      <c r="U109" s="365" t="s">
        <v>137</v>
      </c>
      <c r="V109" s="390" t="s">
        <v>141</v>
      </c>
      <c r="W109" s="391" t="s">
        <v>142</v>
      </c>
      <c r="X109" s="319"/>
      <c r="Y109" s="370" t="s">
        <v>562</v>
      </c>
      <c r="Z109" s="338" t="s">
        <v>576</v>
      </c>
      <c r="AA109" s="365" t="s">
        <v>137</v>
      </c>
      <c r="AB109" s="390" t="s">
        <v>141</v>
      </c>
      <c r="AC109" s="391" t="s">
        <v>142</v>
      </c>
      <c r="AD109" s="319"/>
      <c r="AE109" s="370" t="s">
        <v>562</v>
      </c>
      <c r="AF109" s="338" t="s">
        <v>576</v>
      </c>
      <c r="AG109" s="365" t="s">
        <v>137</v>
      </c>
      <c r="AH109" s="390" t="s">
        <v>141</v>
      </c>
      <c r="AI109" s="391" t="s">
        <v>142</v>
      </c>
      <c r="AJ109" s="319"/>
    </row>
    <row r="110" spans="1:36" s="126" customFormat="1" x14ac:dyDescent="0.25">
      <c r="A110" s="233" t="s">
        <v>143</v>
      </c>
      <c r="B110" s="234"/>
      <c r="C110" s="234" t="s">
        <v>563</v>
      </c>
      <c r="D110" s="235">
        <v>152</v>
      </c>
      <c r="E110" s="236">
        <f t="shared" ref="E110:E115" si="58">B110*D110</f>
        <v>0</v>
      </c>
      <c r="F110" s="196"/>
      <c r="G110" s="371" t="s">
        <v>143</v>
      </c>
      <c r="H110" s="372"/>
      <c r="I110" s="372" t="s">
        <v>563</v>
      </c>
      <c r="J110" s="373">
        <v>152</v>
      </c>
      <c r="K110" s="374">
        <f t="shared" ref="K110:K115" si="59">H110*J110</f>
        <v>0</v>
      </c>
      <c r="L110" s="319"/>
      <c r="M110" s="371" t="s">
        <v>143</v>
      </c>
      <c r="N110" s="372"/>
      <c r="O110" s="372" t="s">
        <v>563</v>
      </c>
      <c r="P110" s="373">
        <v>152</v>
      </c>
      <c r="Q110" s="374">
        <f t="shared" ref="Q110:Q115" si="60">N110*P110</f>
        <v>0</v>
      </c>
      <c r="R110" s="319"/>
      <c r="S110" s="371" t="s">
        <v>143</v>
      </c>
      <c r="T110" s="372"/>
      <c r="U110" s="372" t="s">
        <v>563</v>
      </c>
      <c r="V110" s="373">
        <v>152</v>
      </c>
      <c r="W110" s="374">
        <f t="shared" ref="W110:W115" si="61">T110*V110</f>
        <v>0</v>
      </c>
      <c r="X110" s="319"/>
      <c r="Y110" s="371" t="s">
        <v>143</v>
      </c>
      <c r="Z110" s="372"/>
      <c r="AA110" s="372" t="s">
        <v>563</v>
      </c>
      <c r="AB110" s="373">
        <v>152</v>
      </c>
      <c r="AC110" s="374">
        <f t="shared" ref="AC110:AC115" si="62">Z110*AB110</f>
        <v>0</v>
      </c>
      <c r="AD110" s="319"/>
      <c r="AE110" s="371" t="s">
        <v>143</v>
      </c>
      <c r="AF110" s="372"/>
      <c r="AG110" s="372" t="s">
        <v>563</v>
      </c>
      <c r="AH110" s="373">
        <v>152</v>
      </c>
      <c r="AI110" s="374">
        <f t="shared" ref="AI110:AI115" si="63">AF110*AH110</f>
        <v>0</v>
      </c>
      <c r="AJ110" s="319"/>
    </row>
    <row r="111" spans="1:36" s="126" customFormat="1" x14ac:dyDescent="0.25">
      <c r="A111" s="233" t="s">
        <v>630</v>
      </c>
      <c r="B111" s="234"/>
      <c r="C111" s="234" t="s">
        <v>563</v>
      </c>
      <c r="D111" s="235">
        <v>152</v>
      </c>
      <c r="E111" s="236">
        <f t="shared" si="58"/>
        <v>0</v>
      </c>
      <c r="F111" s="196"/>
      <c r="G111" s="371" t="s">
        <v>630</v>
      </c>
      <c r="H111" s="372"/>
      <c r="I111" s="372" t="s">
        <v>563</v>
      </c>
      <c r="J111" s="373">
        <v>152</v>
      </c>
      <c r="K111" s="374">
        <f t="shared" si="59"/>
        <v>0</v>
      </c>
      <c r="L111" s="319"/>
      <c r="M111" s="371" t="s">
        <v>630</v>
      </c>
      <c r="N111" s="372"/>
      <c r="O111" s="372" t="s">
        <v>563</v>
      </c>
      <c r="P111" s="373">
        <v>152</v>
      </c>
      <c r="Q111" s="374">
        <f t="shared" si="60"/>
        <v>0</v>
      </c>
      <c r="R111" s="319"/>
      <c r="S111" s="371" t="s">
        <v>630</v>
      </c>
      <c r="T111" s="372"/>
      <c r="U111" s="372" t="s">
        <v>563</v>
      </c>
      <c r="V111" s="373">
        <v>152</v>
      </c>
      <c r="W111" s="374">
        <f t="shared" si="61"/>
        <v>0</v>
      </c>
      <c r="X111" s="319"/>
      <c r="Y111" s="371" t="s">
        <v>630</v>
      </c>
      <c r="Z111" s="372"/>
      <c r="AA111" s="372" t="s">
        <v>563</v>
      </c>
      <c r="AB111" s="373">
        <v>152</v>
      </c>
      <c r="AC111" s="374">
        <f t="shared" si="62"/>
        <v>0</v>
      </c>
      <c r="AD111" s="319"/>
      <c r="AE111" s="371" t="s">
        <v>630</v>
      </c>
      <c r="AF111" s="372"/>
      <c r="AG111" s="372" t="s">
        <v>563</v>
      </c>
      <c r="AH111" s="373">
        <v>152</v>
      </c>
      <c r="AI111" s="374">
        <f t="shared" si="63"/>
        <v>0</v>
      </c>
      <c r="AJ111" s="319"/>
    </row>
    <row r="112" spans="1:36" s="126" customFormat="1" ht="30" x14ac:dyDescent="0.25">
      <c r="A112" s="233" t="s">
        <v>145</v>
      </c>
      <c r="B112" s="234"/>
      <c r="C112" s="234" t="s">
        <v>563</v>
      </c>
      <c r="D112" s="235">
        <v>152</v>
      </c>
      <c r="E112" s="236">
        <f t="shared" si="58"/>
        <v>0</v>
      </c>
      <c r="F112" s="196"/>
      <c r="G112" s="371" t="s">
        <v>145</v>
      </c>
      <c r="H112" s="372"/>
      <c r="I112" s="372" t="s">
        <v>563</v>
      </c>
      <c r="J112" s="373">
        <v>152</v>
      </c>
      <c r="K112" s="374">
        <f t="shared" si="59"/>
        <v>0</v>
      </c>
      <c r="L112" s="319"/>
      <c r="M112" s="371" t="s">
        <v>145</v>
      </c>
      <c r="N112" s="372"/>
      <c r="O112" s="372" t="s">
        <v>563</v>
      </c>
      <c r="P112" s="373">
        <v>152</v>
      </c>
      <c r="Q112" s="374">
        <f t="shared" si="60"/>
        <v>0</v>
      </c>
      <c r="R112" s="319"/>
      <c r="S112" s="371" t="s">
        <v>145</v>
      </c>
      <c r="T112" s="372"/>
      <c r="U112" s="372" t="s">
        <v>563</v>
      </c>
      <c r="V112" s="373">
        <v>152</v>
      </c>
      <c r="W112" s="374">
        <f t="shared" si="61"/>
        <v>0</v>
      </c>
      <c r="X112" s="319"/>
      <c r="Y112" s="371" t="s">
        <v>145</v>
      </c>
      <c r="Z112" s="372"/>
      <c r="AA112" s="372" t="s">
        <v>563</v>
      </c>
      <c r="AB112" s="373">
        <v>152</v>
      </c>
      <c r="AC112" s="374">
        <f t="shared" si="62"/>
        <v>0</v>
      </c>
      <c r="AD112" s="319"/>
      <c r="AE112" s="371" t="s">
        <v>145</v>
      </c>
      <c r="AF112" s="372"/>
      <c r="AG112" s="372" t="s">
        <v>563</v>
      </c>
      <c r="AH112" s="373">
        <v>152</v>
      </c>
      <c r="AI112" s="374">
        <f t="shared" si="63"/>
        <v>0</v>
      </c>
      <c r="AJ112" s="319"/>
    </row>
    <row r="113" spans="1:36" s="126" customFormat="1" ht="30" x14ac:dyDescent="0.25">
      <c r="A113" s="233" t="s">
        <v>147</v>
      </c>
      <c r="B113" s="234"/>
      <c r="C113" s="234" t="s">
        <v>563</v>
      </c>
      <c r="D113" s="235">
        <v>264</v>
      </c>
      <c r="E113" s="236">
        <f t="shared" si="58"/>
        <v>0</v>
      </c>
      <c r="F113" s="196"/>
      <c r="G113" s="371" t="s">
        <v>147</v>
      </c>
      <c r="H113" s="372"/>
      <c r="I113" s="372" t="s">
        <v>563</v>
      </c>
      <c r="J113" s="373">
        <v>264</v>
      </c>
      <c r="K113" s="374">
        <f t="shared" si="59"/>
        <v>0</v>
      </c>
      <c r="L113" s="319"/>
      <c r="M113" s="371" t="s">
        <v>147</v>
      </c>
      <c r="N113" s="372"/>
      <c r="O113" s="372" t="s">
        <v>563</v>
      </c>
      <c r="P113" s="373">
        <v>264</v>
      </c>
      <c r="Q113" s="374">
        <f t="shared" si="60"/>
        <v>0</v>
      </c>
      <c r="R113" s="319"/>
      <c r="S113" s="371" t="s">
        <v>147</v>
      </c>
      <c r="T113" s="372"/>
      <c r="U113" s="372" t="s">
        <v>563</v>
      </c>
      <c r="V113" s="373">
        <v>264</v>
      </c>
      <c r="W113" s="374">
        <f t="shared" si="61"/>
        <v>0</v>
      </c>
      <c r="X113" s="319"/>
      <c r="Y113" s="371" t="s">
        <v>147</v>
      </c>
      <c r="Z113" s="372"/>
      <c r="AA113" s="372" t="s">
        <v>563</v>
      </c>
      <c r="AB113" s="373">
        <v>264</v>
      </c>
      <c r="AC113" s="374">
        <f t="shared" si="62"/>
        <v>0</v>
      </c>
      <c r="AD113" s="319"/>
      <c r="AE113" s="371" t="s">
        <v>147</v>
      </c>
      <c r="AF113" s="372"/>
      <c r="AG113" s="372" t="s">
        <v>563</v>
      </c>
      <c r="AH113" s="373">
        <v>264</v>
      </c>
      <c r="AI113" s="374">
        <f t="shared" si="63"/>
        <v>0</v>
      </c>
      <c r="AJ113" s="319"/>
    </row>
    <row r="114" spans="1:36" s="126" customFormat="1" x14ac:dyDescent="0.25">
      <c r="A114" s="233" t="s">
        <v>162</v>
      </c>
      <c r="B114" s="234"/>
      <c r="C114" s="234" t="s">
        <v>563</v>
      </c>
      <c r="D114" s="235">
        <v>0</v>
      </c>
      <c r="E114" s="236">
        <f t="shared" si="58"/>
        <v>0</v>
      </c>
      <c r="F114" s="196"/>
      <c r="G114" s="371" t="s">
        <v>162</v>
      </c>
      <c r="H114" s="372"/>
      <c r="I114" s="372" t="s">
        <v>563</v>
      </c>
      <c r="J114" s="373">
        <v>0</v>
      </c>
      <c r="K114" s="374">
        <f t="shared" si="59"/>
        <v>0</v>
      </c>
      <c r="L114" s="319"/>
      <c r="M114" s="371" t="s">
        <v>162</v>
      </c>
      <c r="N114" s="372"/>
      <c r="O114" s="372" t="s">
        <v>563</v>
      </c>
      <c r="P114" s="373">
        <v>0</v>
      </c>
      <c r="Q114" s="374">
        <f t="shared" si="60"/>
        <v>0</v>
      </c>
      <c r="R114" s="319"/>
      <c r="S114" s="371" t="s">
        <v>162</v>
      </c>
      <c r="T114" s="372"/>
      <c r="U114" s="372" t="s">
        <v>563</v>
      </c>
      <c r="V114" s="373">
        <v>0</v>
      </c>
      <c r="W114" s="374">
        <f t="shared" si="61"/>
        <v>0</v>
      </c>
      <c r="X114" s="319"/>
      <c r="Y114" s="371" t="s">
        <v>162</v>
      </c>
      <c r="Z114" s="372"/>
      <c r="AA114" s="372" t="s">
        <v>563</v>
      </c>
      <c r="AB114" s="373">
        <v>0</v>
      </c>
      <c r="AC114" s="374">
        <f t="shared" si="62"/>
        <v>0</v>
      </c>
      <c r="AD114" s="319"/>
      <c r="AE114" s="371" t="s">
        <v>162</v>
      </c>
      <c r="AF114" s="372"/>
      <c r="AG114" s="372" t="s">
        <v>563</v>
      </c>
      <c r="AH114" s="373">
        <v>0</v>
      </c>
      <c r="AI114" s="374">
        <f t="shared" si="63"/>
        <v>0</v>
      </c>
      <c r="AJ114" s="319"/>
    </row>
    <row r="115" spans="1:36" s="126" customFormat="1" ht="17.25" customHeight="1" thickBot="1" x14ac:dyDescent="0.3">
      <c r="A115" s="237" t="s">
        <v>162</v>
      </c>
      <c r="B115" s="238"/>
      <c r="C115" s="238" t="s">
        <v>563</v>
      </c>
      <c r="D115" s="239">
        <v>0</v>
      </c>
      <c r="E115" s="240">
        <f t="shared" si="58"/>
        <v>0</v>
      </c>
      <c r="F115" s="196"/>
      <c r="G115" s="375" t="s">
        <v>162</v>
      </c>
      <c r="H115" s="376"/>
      <c r="I115" s="376" t="s">
        <v>563</v>
      </c>
      <c r="J115" s="377">
        <v>0</v>
      </c>
      <c r="K115" s="378">
        <f t="shared" si="59"/>
        <v>0</v>
      </c>
      <c r="L115" s="319"/>
      <c r="M115" s="375" t="s">
        <v>162</v>
      </c>
      <c r="N115" s="376"/>
      <c r="O115" s="376" t="s">
        <v>563</v>
      </c>
      <c r="P115" s="377">
        <v>0</v>
      </c>
      <c r="Q115" s="378">
        <f t="shared" si="60"/>
        <v>0</v>
      </c>
      <c r="R115" s="319"/>
      <c r="S115" s="375" t="s">
        <v>162</v>
      </c>
      <c r="T115" s="376"/>
      <c r="U115" s="376" t="s">
        <v>563</v>
      </c>
      <c r="V115" s="377">
        <v>0</v>
      </c>
      <c r="W115" s="378">
        <f t="shared" si="61"/>
        <v>0</v>
      </c>
      <c r="X115" s="319"/>
      <c r="Y115" s="375" t="s">
        <v>162</v>
      </c>
      <c r="Z115" s="376"/>
      <c r="AA115" s="376" t="s">
        <v>563</v>
      </c>
      <c r="AB115" s="377">
        <v>0</v>
      </c>
      <c r="AC115" s="378">
        <f t="shared" si="62"/>
        <v>0</v>
      </c>
      <c r="AD115" s="319"/>
      <c r="AE115" s="375" t="s">
        <v>162</v>
      </c>
      <c r="AF115" s="376"/>
      <c r="AG115" s="376" t="s">
        <v>563</v>
      </c>
      <c r="AH115" s="377">
        <v>0</v>
      </c>
      <c r="AI115" s="378">
        <f t="shared" si="63"/>
        <v>0</v>
      </c>
      <c r="AJ115" s="319"/>
    </row>
    <row r="116" spans="1:36" s="126" customFormat="1" ht="18.75" customHeight="1" thickTop="1" thickBot="1" x14ac:dyDescent="0.3">
      <c r="A116" s="243" t="s">
        <v>149</v>
      </c>
      <c r="B116" s="244">
        <f>SUM(B110:B115)</f>
        <v>0</v>
      </c>
      <c r="C116" s="244"/>
      <c r="D116" s="245"/>
      <c r="E116" s="246">
        <f>SUM(E110:E115)</f>
        <v>0</v>
      </c>
      <c r="F116" s="196"/>
      <c r="G116" s="381" t="s">
        <v>149</v>
      </c>
      <c r="H116" s="382">
        <f>SUM(H110:H115)</f>
        <v>0</v>
      </c>
      <c r="I116" s="382"/>
      <c r="J116" s="383"/>
      <c r="K116" s="384">
        <f>SUM(K110:K115)</f>
        <v>0</v>
      </c>
      <c r="L116" s="319"/>
      <c r="M116" s="381" t="s">
        <v>149</v>
      </c>
      <c r="N116" s="382">
        <f>SUM(N110:N115)</f>
        <v>0</v>
      </c>
      <c r="O116" s="382"/>
      <c r="P116" s="383"/>
      <c r="Q116" s="384">
        <f>SUM(Q110:Q115)</f>
        <v>0</v>
      </c>
      <c r="R116" s="319"/>
      <c r="S116" s="381" t="s">
        <v>149</v>
      </c>
      <c r="T116" s="382">
        <f>SUM(T110:T115)</f>
        <v>0</v>
      </c>
      <c r="U116" s="382"/>
      <c r="V116" s="383"/>
      <c r="W116" s="384">
        <f>SUM(W110:W115)</f>
        <v>0</v>
      </c>
      <c r="X116" s="319"/>
      <c r="Y116" s="381" t="s">
        <v>149</v>
      </c>
      <c r="Z116" s="382">
        <f>SUM(Z110:Z115)</f>
        <v>0</v>
      </c>
      <c r="AA116" s="382"/>
      <c r="AB116" s="383"/>
      <c r="AC116" s="384">
        <f>SUM(AC110:AC115)</f>
        <v>0</v>
      </c>
      <c r="AD116" s="319"/>
      <c r="AE116" s="381" t="s">
        <v>149</v>
      </c>
      <c r="AF116" s="382">
        <f>SUM(AF110:AF115)</f>
        <v>0</v>
      </c>
      <c r="AG116" s="382"/>
      <c r="AH116" s="383"/>
      <c r="AI116" s="384">
        <f>SUM(AI110:AI115)</f>
        <v>0</v>
      </c>
      <c r="AJ116" s="319"/>
    </row>
    <row r="117" spans="1:36" s="126" customFormat="1" ht="15.75" thickBot="1" x14ac:dyDescent="0.3">
      <c r="A117" s="247" t="s">
        <v>135</v>
      </c>
      <c r="B117" s="248"/>
      <c r="C117" s="248"/>
      <c r="D117" s="248"/>
      <c r="E117" s="41">
        <f>E95+E108+E116</f>
        <v>0</v>
      </c>
      <c r="F117" s="196"/>
      <c r="G117" s="385" t="s">
        <v>135</v>
      </c>
      <c r="H117" s="386"/>
      <c r="I117" s="386"/>
      <c r="J117" s="386"/>
      <c r="K117" s="327">
        <f>K95+K108+K116</f>
        <v>0</v>
      </c>
      <c r="L117" s="319"/>
      <c r="M117" s="385" t="s">
        <v>135</v>
      </c>
      <c r="N117" s="386"/>
      <c r="O117" s="386"/>
      <c r="P117" s="386"/>
      <c r="Q117" s="327">
        <f>Q95+Q108+Q116</f>
        <v>0</v>
      </c>
      <c r="R117" s="319"/>
      <c r="S117" s="385" t="s">
        <v>135</v>
      </c>
      <c r="T117" s="386"/>
      <c r="U117" s="386"/>
      <c r="V117" s="386"/>
      <c r="W117" s="327">
        <f>W95+W108+W116</f>
        <v>0</v>
      </c>
      <c r="X117" s="319"/>
      <c r="Y117" s="385" t="s">
        <v>135</v>
      </c>
      <c r="Z117" s="386"/>
      <c r="AA117" s="386"/>
      <c r="AB117" s="386"/>
      <c r="AC117" s="327">
        <f>AC95+AC108+AC116</f>
        <v>0</v>
      </c>
      <c r="AD117" s="319"/>
      <c r="AE117" s="385" t="s">
        <v>135</v>
      </c>
      <c r="AF117" s="386"/>
      <c r="AG117" s="386"/>
      <c r="AH117" s="386"/>
      <c r="AI117" s="327">
        <f>AI95+AI108+AI116</f>
        <v>0</v>
      </c>
      <c r="AJ117" s="319"/>
    </row>
    <row r="118" spans="1:36" s="126" customFormat="1" ht="15.75" thickBot="1" x14ac:dyDescent="0.3">
      <c r="A118" s="249"/>
      <c r="B118" s="234"/>
      <c r="C118" s="234"/>
      <c r="D118" s="235"/>
      <c r="E118" s="235"/>
      <c r="F118" s="196"/>
      <c r="G118" s="387"/>
      <c r="H118" s="372"/>
      <c r="I118" s="372"/>
      <c r="J118" s="373"/>
      <c r="K118" s="373"/>
      <c r="L118" s="319"/>
      <c r="M118" s="387"/>
      <c r="N118" s="372"/>
      <c r="O118" s="372"/>
      <c r="P118" s="373"/>
      <c r="Q118" s="373"/>
      <c r="R118" s="319"/>
      <c r="S118" s="387"/>
      <c r="T118" s="372"/>
      <c r="U118" s="372"/>
      <c r="V118" s="373"/>
      <c r="W118" s="373"/>
      <c r="X118" s="319"/>
      <c r="Y118" s="387"/>
      <c r="Z118" s="372"/>
      <c r="AA118" s="372"/>
      <c r="AB118" s="373"/>
      <c r="AC118" s="373"/>
      <c r="AD118" s="319"/>
      <c r="AE118" s="387"/>
      <c r="AF118" s="372"/>
      <c r="AG118" s="372"/>
      <c r="AH118" s="373"/>
      <c r="AI118" s="373"/>
      <c r="AJ118" s="319"/>
    </row>
    <row r="119" spans="1:36" s="126" customFormat="1" x14ac:dyDescent="0.25">
      <c r="A119" s="34" t="s">
        <v>625</v>
      </c>
      <c r="B119" s="194"/>
      <c r="C119" s="194"/>
      <c r="D119" s="194"/>
      <c r="E119" s="195"/>
      <c r="F119" s="196"/>
      <c r="G119" s="322" t="s">
        <v>625</v>
      </c>
      <c r="H119" s="334"/>
      <c r="I119" s="334"/>
      <c r="J119" s="334"/>
      <c r="K119" s="335"/>
      <c r="L119" s="319"/>
      <c r="M119" s="322" t="s">
        <v>625</v>
      </c>
      <c r="N119" s="334"/>
      <c r="O119" s="334"/>
      <c r="P119" s="334"/>
      <c r="Q119" s="335"/>
      <c r="R119" s="319"/>
      <c r="S119" s="322" t="s">
        <v>625</v>
      </c>
      <c r="T119" s="334"/>
      <c r="U119" s="334"/>
      <c r="V119" s="334"/>
      <c r="W119" s="335"/>
      <c r="X119" s="319"/>
      <c r="Y119" s="322" t="s">
        <v>625</v>
      </c>
      <c r="Z119" s="334"/>
      <c r="AA119" s="334"/>
      <c r="AB119" s="334"/>
      <c r="AC119" s="335"/>
      <c r="AD119" s="319"/>
      <c r="AE119" s="322" t="s">
        <v>625</v>
      </c>
      <c r="AF119" s="334"/>
      <c r="AG119" s="334"/>
      <c r="AH119" s="334"/>
      <c r="AI119" s="335"/>
      <c r="AJ119" s="319"/>
    </row>
    <row r="120" spans="1:36" s="126" customFormat="1" x14ac:dyDescent="0.25">
      <c r="A120" s="197" t="s">
        <v>122</v>
      </c>
      <c r="B120" s="198" t="s">
        <v>576</v>
      </c>
      <c r="C120" s="198" t="s">
        <v>137</v>
      </c>
      <c r="D120" s="198" t="s">
        <v>188</v>
      </c>
      <c r="E120" s="199" t="s">
        <v>124</v>
      </c>
      <c r="F120" s="196"/>
      <c r="G120" s="337" t="s">
        <v>122</v>
      </c>
      <c r="H120" s="338" t="s">
        <v>576</v>
      </c>
      <c r="I120" s="338" t="s">
        <v>137</v>
      </c>
      <c r="J120" s="338" t="s">
        <v>188</v>
      </c>
      <c r="K120" s="339" t="s">
        <v>124</v>
      </c>
      <c r="L120" s="319"/>
      <c r="M120" s="337" t="s">
        <v>122</v>
      </c>
      <c r="N120" s="338" t="s">
        <v>576</v>
      </c>
      <c r="O120" s="338" t="s">
        <v>137</v>
      </c>
      <c r="P120" s="338" t="s">
        <v>188</v>
      </c>
      <c r="Q120" s="339" t="s">
        <v>124</v>
      </c>
      <c r="R120" s="319"/>
      <c r="S120" s="337" t="s">
        <v>122</v>
      </c>
      <c r="T120" s="338" t="s">
        <v>576</v>
      </c>
      <c r="U120" s="338" t="s">
        <v>137</v>
      </c>
      <c r="V120" s="338" t="s">
        <v>188</v>
      </c>
      <c r="W120" s="339" t="s">
        <v>124</v>
      </c>
      <c r="X120" s="319"/>
      <c r="Y120" s="337" t="s">
        <v>122</v>
      </c>
      <c r="Z120" s="338" t="s">
        <v>576</v>
      </c>
      <c r="AA120" s="338" t="s">
        <v>137</v>
      </c>
      <c r="AB120" s="338" t="s">
        <v>188</v>
      </c>
      <c r="AC120" s="339" t="s">
        <v>124</v>
      </c>
      <c r="AD120" s="319"/>
      <c r="AE120" s="337" t="s">
        <v>122</v>
      </c>
      <c r="AF120" s="338" t="s">
        <v>576</v>
      </c>
      <c r="AG120" s="338" t="s">
        <v>137</v>
      </c>
      <c r="AH120" s="338" t="s">
        <v>188</v>
      </c>
      <c r="AI120" s="339" t="s">
        <v>124</v>
      </c>
      <c r="AJ120" s="319"/>
    </row>
    <row r="121" spans="1:36" s="126" customFormat="1" x14ac:dyDescent="0.25">
      <c r="A121" s="200" t="s">
        <v>125</v>
      </c>
      <c r="B121" s="201"/>
      <c r="C121" s="201" t="s">
        <v>543</v>
      </c>
      <c r="D121" s="202">
        <v>165</v>
      </c>
      <c r="E121" s="203">
        <f>B121*D121</f>
        <v>0</v>
      </c>
      <c r="F121" s="196"/>
      <c r="G121" s="340" t="s">
        <v>125</v>
      </c>
      <c r="H121" s="341"/>
      <c r="I121" s="341" t="s">
        <v>543</v>
      </c>
      <c r="J121" s="342">
        <v>165</v>
      </c>
      <c r="K121" s="343">
        <f>H121*J121</f>
        <v>0</v>
      </c>
      <c r="L121" s="319"/>
      <c r="M121" s="340" t="s">
        <v>125</v>
      </c>
      <c r="N121" s="341"/>
      <c r="O121" s="341" t="s">
        <v>543</v>
      </c>
      <c r="P121" s="342">
        <v>165</v>
      </c>
      <c r="Q121" s="343">
        <f>N121*P121</f>
        <v>0</v>
      </c>
      <c r="R121" s="319"/>
      <c r="S121" s="340" t="s">
        <v>125</v>
      </c>
      <c r="T121" s="341"/>
      <c r="U121" s="341" t="s">
        <v>543</v>
      </c>
      <c r="V121" s="342">
        <v>165</v>
      </c>
      <c r="W121" s="343">
        <f>T121*V121</f>
        <v>0</v>
      </c>
      <c r="X121" s="319"/>
      <c r="Y121" s="340" t="s">
        <v>125</v>
      </c>
      <c r="Z121" s="341"/>
      <c r="AA121" s="341" t="s">
        <v>543</v>
      </c>
      <c r="AB121" s="342">
        <v>165</v>
      </c>
      <c r="AC121" s="343">
        <f>Z121*AB121</f>
        <v>0</v>
      </c>
      <c r="AD121" s="319"/>
      <c r="AE121" s="340" t="s">
        <v>125</v>
      </c>
      <c r="AF121" s="341"/>
      <c r="AG121" s="341" t="s">
        <v>543</v>
      </c>
      <c r="AH121" s="342">
        <v>165</v>
      </c>
      <c r="AI121" s="343">
        <f>AF121*AH121</f>
        <v>0</v>
      </c>
      <c r="AJ121" s="319"/>
    </row>
    <row r="122" spans="1:36" s="126" customFormat="1" x14ac:dyDescent="0.25">
      <c r="A122" s="200" t="s">
        <v>126</v>
      </c>
      <c r="B122" s="201"/>
      <c r="C122" s="201" t="s">
        <v>543</v>
      </c>
      <c r="D122" s="202">
        <v>139</v>
      </c>
      <c r="E122" s="203">
        <f t="shared" ref="E122:E129" si="64">B122*D122</f>
        <v>0</v>
      </c>
      <c r="F122" s="196"/>
      <c r="G122" s="340" t="s">
        <v>126</v>
      </c>
      <c r="H122" s="341"/>
      <c r="I122" s="341" t="s">
        <v>543</v>
      </c>
      <c r="J122" s="342">
        <v>139</v>
      </c>
      <c r="K122" s="343">
        <f t="shared" ref="K122:K129" si="65">H122*J122</f>
        <v>0</v>
      </c>
      <c r="L122" s="319"/>
      <c r="M122" s="340" t="s">
        <v>126</v>
      </c>
      <c r="N122" s="341"/>
      <c r="O122" s="341" t="s">
        <v>543</v>
      </c>
      <c r="P122" s="342">
        <v>139</v>
      </c>
      <c r="Q122" s="343">
        <f t="shared" ref="Q122:Q129" si="66">N122*P122</f>
        <v>0</v>
      </c>
      <c r="R122" s="319"/>
      <c r="S122" s="340" t="s">
        <v>126</v>
      </c>
      <c r="T122" s="341"/>
      <c r="U122" s="341" t="s">
        <v>543</v>
      </c>
      <c r="V122" s="342">
        <v>139</v>
      </c>
      <c r="W122" s="343">
        <f t="shared" ref="W122:W129" si="67">T122*V122</f>
        <v>0</v>
      </c>
      <c r="X122" s="319"/>
      <c r="Y122" s="340" t="s">
        <v>126</v>
      </c>
      <c r="Z122" s="341"/>
      <c r="AA122" s="341" t="s">
        <v>543</v>
      </c>
      <c r="AB122" s="342">
        <v>139</v>
      </c>
      <c r="AC122" s="343">
        <f t="shared" ref="AC122:AC129" si="68">Z122*AB122</f>
        <v>0</v>
      </c>
      <c r="AD122" s="319"/>
      <c r="AE122" s="340" t="s">
        <v>126</v>
      </c>
      <c r="AF122" s="341"/>
      <c r="AG122" s="341" t="s">
        <v>543</v>
      </c>
      <c r="AH122" s="342">
        <v>139</v>
      </c>
      <c r="AI122" s="343">
        <f t="shared" ref="AI122:AI129" si="69">AF122*AH122</f>
        <v>0</v>
      </c>
      <c r="AJ122" s="319"/>
    </row>
    <row r="123" spans="1:36" s="126" customFormat="1" x14ac:dyDescent="0.25">
      <c r="A123" s="200" t="s">
        <v>128</v>
      </c>
      <c r="B123" s="201"/>
      <c r="C123" s="201" t="s">
        <v>543</v>
      </c>
      <c r="D123" s="202">
        <v>139</v>
      </c>
      <c r="E123" s="203">
        <f t="shared" si="64"/>
        <v>0</v>
      </c>
      <c r="F123" s="196"/>
      <c r="G123" s="340" t="s">
        <v>128</v>
      </c>
      <c r="H123" s="341"/>
      <c r="I123" s="341" t="s">
        <v>543</v>
      </c>
      <c r="J123" s="342">
        <v>139</v>
      </c>
      <c r="K123" s="343">
        <f t="shared" si="65"/>
        <v>0</v>
      </c>
      <c r="L123" s="319"/>
      <c r="M123" s="340" t="s">
        <v>128</v>
      </c>
      <c r="N123" s="341"/>
      <c r="O123" s="341" t="s">
        <v>543</v>
      </c>
      <c r="P123" s="342">
        <v>139</v>
      </c>
      <c r="Q123" s="343">
        <f t="shared" si="66"/>
        <v>0</v>
      </c>
      <c r="R123" s="319"/>
      <c r="S123" s="340" t="s">
        <v>128</v>
      </c>
      <c r="T123" s="341"/>
      <c r="U123" s="341" t="s">
        <v>543</v>
      </c>
      <c r="V123" s="342">
        <v>139</v>
      </c>
      <c r="W123" s="343">
        <f t="shared" si="67"/>
        <v>0</v>
      </c>
      <c r="X123" s="319"/>
      <c r="Y123" s="340" t="s">
        <v>128</v>
      </c>
      <c r="Z123" s="341"/>
      <c r="AA123" s="341" t="s">
        <v>543</v>
      </c>
      <c r="AB123" s="342">
        <v>139</v>
      </c>
      <c r="AC123" s="343">
        <f t="shared" si="68"/>
        <v>0</v>
      </c>
      <c r="AD123" s="319"/>
      <c r="AE123" s="340" t="s">
        <v>128</v>
      </c>
      <c r="AF123" s="341"/>
      <c r="AG123" s="341" t="s">
        <v>543</v>
      </c>
      <c r="AH123" s="342">
        <v>139</v>
      </c>
      <c r="AI123" s="343">
        <f t="shared" si="69"/>
        <v>0</v>
      </c>
      <c r="AJ123" s="319"/>
    </row>
    <row r="124" spans="1:36" s="126" customFormat="1" x14ac:dyDescent="0.25">
      <c r="A124" s="200" t="s">
        <v>129</v>
      </c>
      <c r="B124" s="201"/>
      <c r="C124" s="201" t="s">
        <v>543</v>
      </c>
      <c r="D124" s="202">
        <v>119</v>
      </c>
      <c r="E124" s="203">
        <f t="shared" si="64"/>
        <v>0</v>
      </c>
      <c r="F124" s="196"/>
      <c r="G124" s="340" t="s">
        <v>129</v>
      </c>
      <c r="H124" s="341"/>
      <c r="I124" s="341" t="s">
        <v>543</v>
      </c>
      <c r="J124" s="342">
        <v>119</v>
      </c>
      <c r="K124" s="343">
        <f t="shared" si="65"/>
        <v>0</v>
      </c>
      <c r="L124" s="319"/>
      <c r="M124" s="340" t="s">
        <v>129</v>
      </c>
      <c r="N124" s="341"/>
      <c r="O124" s="341" t="s">
        <v>543</v>
      </c>
      <c r="P124" s="342">
        <v>119</v>
      </c>
      <c r="Q124" s="343">
        <f t="shared" si="66"/>
        <v>0</v>
      </c>
      <c r="R124" s="319"/>
      <c r="S124" s="340" t="s">
        <v>129</v>
      </c>
      <c r="T124" s="341"/>
      <c r="U124" s="341" t="s">
        <v>543</v>
      </c>
      <c r="V124" s="342">
        <v>119</v>
      </c>
      <c r="W124" s="343">
        <f t="shared" si="67"/>
        <v>0</v>
      </c>
      <c r="X124" s="319"/>
      <c r="Y124" s="340" t="s">
        <v>129</v>
      </c>
      <c r="Z124" s="341"/>
      <c r="AA124" s="341" t="s">
        <v>543</v>
      </c>
      <c r="AB124" s="342">
        <v>119</v>
      </c>
      <c r="AC124" s="343">
        <f t="shared" si="68"/>
        <v>0</v>
      </c>
      <c r="AD124" s="319"/>
      <c r="AE124" s="340" t="s">
        <v>129</v>
      </c>
      <c r="AF124" s="341"/>
      <c r="AG124" s="341" t="s">
        <v>543</v>
      </c>
      <c r="AH124" s="342">
        <v>119</v>
      </c>
      <c r="AI124" s="343">
        <f t="shared" si="69"/>
        <v>0</v>
      </c>
      <c r="AJ124" s="319"/>
    </row>
    <row r="125" spans="1:36" s="126" customFormat="1" x14ac:dyDescent="0.25">
      <c r="A125" s="200" t="s">
        <v>130</v>
      </c>
      <c r="B125" s="201"/>
      <c r="C125" s="201" t="s">
        <v>543</v>
      </c>
      <c r="D125" s="202">
        <v>99</v>
      </c>
      <c r="E125" s="203">
        <f t="shared" si="64"/>
        <v>0</v>
      </c>
      <c r="F125" s="196"/>
      <c r="G125" s="340" t="s">
        <v>130</v>
      </c>
      <c r="H125" s="341"/>
      <c r="I125" s="341" t="s">
        <v>543</v>
      </c>
      <c r="J125" s="342">
        <v>99</v>
      </c>
      <c r="K125" s="343">
        <f t="shared" si="65"/>
        <v>0</v>
      </c>
      <c r="L125" s="319"/>
      <c r="M125" s="340" t="s">
        <v>130</v>
      </c>
      <c r="N125" s="341"/>
      <c r="O125" s="341" t="s">
        <v>543</v>
      </c>
      <c r="P125" s="342">
        <v>99</v>
      </c>
      <c r="Q125" s="343">
        <f t="shared" si="66"/>
        <v>0</v>
      </c>
      <c r="R125" s="319"/>
      <c r="S125" s="340" t="s">
        <v>130</v>
      </c>
      <c r="T125" s="341"/>
      <c r="U125" s="341" t="s">
        <v>543</v>
      </c>
      <c r="V125" s="342">
        <v>99</v>
      </c>
      <c r="W125" s="343">
        <f t="shared" si="67"/>
        <v>0</v>
      </c>
      <c r="X125" s="319"/>
      <c r="Y125" s="340" t="s">
        <v>130</v>
      </c>
      <c r="Z125" s="341"/>
      <c r="AA125" s="341" t="s">
        <v>543</v>
      </c>
      <c r="AB125" s="342">
        <v>99</v>
      </c>
      <c r="AC125" s="343">
        <f t="shared" si="68"/>
        <v>0</v>
      </c>
      <c r="AD125" s="319"/>
      <c r="AE125" s="340" t="s">
        <v>130</v>
      </c>
      <c r="AF125" s="341"/>
      <c r="AG125" s="341" t="s">
        <v>543</v>
      </c>
      <c r="AH125" s="342">
        <v>99</v>
      </c>
      <c r="AI125" s="343">
        <f t="shared" si="69"/>
        <v>0</v>
      </c>
      <c r="AJ125" s="319"/>
    </row>
    <row r="126" spans="1:36" s="126" customFormat="1" x14ac:dyDescent="0.25">
      <c r="A126" s="200" t="s">
        <v>131</v>
      </c>
      <c r="B126" s="201"/>
      <c r="C126" s="201" t="s">
        <v>543</v>
      </c>
      <c r="D126" s="202">
        <v>92</v>
      </c>
      <c r="E126" s="203">
        <f t="shared" si="64"/>
        <v>0</v>
      </c>
      <c r="F126" s="196"/>
      <c r="G126" s="340" t="s">
        <v>131</v>
      </c>
      <c r="H126" s="341"/>
      <c r="I126" s="341" t="s">
        <v>543</v>
      </c>
      <c r="J126" s="342">
        <v>92</v>
      </c>
      <c r="K126" s="343">
        <f t="shared" si="65"/>
        <v>0</v>
      </c>
      <c r="L126" s="319"/>
      <c r="M126" s="340" t="s">
        <v>131</v>
      </c>
      <c r="N126" s="341"/>
      <c r="O126" s="341" t="s">
        <v>543</v>
      </c>
      <c r="P126" s="342">
        <v>92</v>
      </c>
      <c r="Q126" s="343">
        <f t="shared" si="66"/>
        <v>0</v>
      </c>
      <c r="R126" s="319"/>
      <c r="S126" s="340" t="s">
        <v>131</v>
      </c>
      <c r="T126" s="341"/>
      <c r="U126" s="341" t="s">
        <v>543</v>
      </c>
      <c r="V126" s="342">
        <v>92</v>
      </c>
      <c r="W126" s="343">
        <f t="shared" si="67"/>
        <v>0</v>
      </c>
      <c r="X126" s="319"/>
      <c r="Y126" s="340" t="s">
        <v>131</v>
      </c>
      <c r="Z126" s="341"/>
      <c r="AA126" s="341" t="s">
        <v>543</v>
      </c>
      <c r="AB126" s="342">
        <v>92</v>
      </c>
      <c r="AC126" s="343">
        <f t="shared" si="68"/>
        <v>0</v>
      </c>
      <c r="AD126" s="319"/>
      <c r="AE126" s="340" t="s">
        <v>131</v>
      </c>
      <c r="AF126" s="341"/>
      <c r="AG126" s="341" t="s">
        <v>543</v>
      </c>
      <c r="AH126" s="342">
        <v>92</v>
      </c>
      <c r="AI126" s="343">
        <f t="shared" si="69"/>
        <v>0</v>
      </c>
      <c r="AJ126" s="319"/>
    </row>
    <row r="127" spans="1:36" s="126" customFormat="1" x14ac:dyDescent="0.25">
      <c r="A127" s="200" t="s">
        <v>132</v>
      </c>
      <c r="B127" s="201"/>
      <c r="C127" s="201" t="s">
        <v>543</v>
      </c>
      <c r="D127" s="202">
        <v>79</v>
      </c>
      <c r="E127" s="203">
        <f t="shared" si="64"/>
        <v>0</v>
      </c>
      <c r="F127" s="196"/>
      <c r="G127" s="340" t="s">
        <v>132</v>
      </c>
      <c r="H127" s="341"/>
      <c r="I127" s="341" t="s">
        <v>543</v>
      </c>
      <c r="J127" s="342">
        <v>79</v>
      </c>
      <c r="K127" s="343">
        <f t="shared" si="65"/>
        <v>0</v>
      </c>
      <c r="L127" s="319"/>
      <c r="M127" s="340" t="s">
        <v>132</v>
      </c>
      <c r="N127" s="341"/>
      <c r="O127" s="341" t="s">
        <v>543</v>
      </c>
      <c r="P127" s="342">
        <v>79</v>
      </c>
      <c r="Q127" s="343">
        <f t="shared" si="66"/>
        <v>0</v>
      </c>
      <c r="R127" s="319"/>
      <c r="S127" s="340" t="s">
        <v>132</v>
      </c>
      <c r="T127" s="341"/>
      <c r="U127" s="341" t="s">
        <v>543</v>
      </c>
      <c r="V127" s="342">
        <v>79</v>
      </c>
      <c r="W127" s="343">
        <f t="shared" si="67"/>
        <v>0</v>
      </c>
      <c r="X127" s="319"/>
      <c r="Y127" s="340" t="s">
        <v>132</v>
      </c>
      <c r="Z127" s="341"/>
      <c r="AA127" s="341" t="s">
        <v>543</v>
      </c>
      <c r="AB127" s="342">
        <v>79</v>
      </c>
      <c r="AC127" s="343">
        <f t="shared" si="68"/>
        <v>0</v>
      </c>
      <c r="AD127" s="319"/>
      <c r="AE127" s="340" t="s">
        <v>132</v>
      </c>
      <c r="AF127" s="341"/>
      <c r="AG127" s="341" t="s">
        <v>543</v>
      </c>
      <c r="AH127" s="342">
        <v>79</v>
      </c>
      <c r="AI127" s="343">
        <f t="shared" si="69"/>
        <v>0</v>
      </c>
      <c r="AJ127" s="319"/>
    </row>
    <row r="128" spans="1:36" s="126" customFormat="1" x14ac:dyDescent="0.25">
      <c r="A128" s="200" t="s">
        <v>133</v>
      </c>
      <c r="B128" s="201"/>
      <c r="C128" s="201" t="s">
        <v>543</v>
      </c>
      <c r="D128" s="202">
        <v>73</v>
      </c>
      <c r="E128" s="203">
        <f t="shared" si="64"/>
        <v>0</v>
      </c>
      <c r="F128" s="196"/>
      <c r="G128" s="340" t="s">
        <v>133</v>
      </c>
      <c r="H128" s="341"/>
      <c r="I128" s="341" t="s">
        <v>543</v>
      </c>
      <c r="J128" s="342">
        <v>73</v>
      </c>
      <c r="K128" s="343">
        <f t="shared" si="65"/>
        <v>0</v>
      </c>
      <c r="L128" s="319"/>
      <c r="M128" s="340" t="s">
        <v>133</v>
      </c>
      <c r="N128" s="341"/>
      <c r="O128" s="341" t="s">
        <v>543</v>
      </c>
      <c r="P128" s="342">
        <v>73</v>
      </c>
      <c r="Q128" s="343">
        <f t="shared" si="66"/>
        <v>0</v>
      </c>
      <c r="R128" s="319"/>
      <c r="S128" s="340" t="s">
        <v>133</v>
      </c>
      <c r="T128" s="341"/>
      <c r="U128" s="341" t="s">
        <v>543</v>
      </c>
      <c r="V128" s="342">
        <v>73</v>
      </c>
      <c r="W128" s="343">
        <f t="shared" si="67"/>
        <v>0</v>
      </c>
      <c r="X128" s="319"/>
      <c r="Y128" s="340" t="s">
        <v>133</v>
      </c>
      <c r="Z128" s="341"/>
      <c r="AA128" s="341" t="s">
        <v>543</v>
      </c>
      <c r="AB128" s="342">
        <v>73</v>
      </c>
      <c r="AC128" s="343">
        <f t="shared" si="68"/>
        <v>0</v>
      </c>
      <c r="AD128" s="319"/>
      <c r="AE128" s="340" t="s">
        <v>133</v>
      </c>
      <c r="AF128" s="341"/>
      <c r="AG128" s="341" t="s">
        <v>543</v>
      </c>
      <c r="AH128" s="342">
        <v>73</v>
      </c>
      <c r="AI128" s="343">
        <f t="shared" si="69"/>
        <v>0</v>
      </c>
      <c r="AJ128" s="319"/>
    </row>
    <row r="129" spans="1:36" s="126" customFormat="1" ht="15.75" thickBot="1" x14ac:dyDescent="0.3">
      <c r="A129" s="204" t="s">
        <v>134</v>
      </c>
      <c r="B129" s="205"/>
      <c r="C129" s="205" t="s">
        <v>543</v>
      </c>
      <c r="D129" s="206">
        <v>59</v>
      </c>
      <c r="E129" s="207">
        <f t="shared" si="64"/>
        <v>0</v>
      </c>
      <c r="F129" s="196"/>
      <c r="G129" s="344" t="s">
        <v>134</v>
      </c>
      <c r="H129" s="345"/>
      <c r="I129" s="345" t="s">
        <v>543</v>
      </c>
      <c r="J129" s="346">
        <v>59</v>
      </c>
      <c r="K129" s="347">
        <f t="shared" si="65"/>
        <v>0</v>
      </c>
      <c r="L129" s="319"/>
      <c r="M129" s="344" t="s">
        <v>134</v>
      </c>
      <c r="N129" s="345"/>
      <c r="O129" s="345" t="s">
        <v>543</v>
      </c>
      <c r="P129" s="346">
        <v>59</v>
      </c>
      <c r="Q129" s="347">
        <f t="shared" si="66"/>
        <v>0</v>
      </c>
      <c r="R129" s="319"/>
      <c r="S129" s="344" t="s">
        <v>134</v>
      </c>
      <c r="T129" s="345"/>
      <c r="U129" s="345" t="s">
        <v>543</v>
      </c>
      <c r="V129" s="346">
        <v>59</v>
      </c>
      <c r="W129" s="347">
        <f t="shared" si="67"/>
        <v>0</v>
      </c>
      <c r="X129" s="319"/>
      <c r="Y129" s="344" t="s">
        <v>134</v>
      </c>
      <c r="Z129" s="345"/>
      <c r="AA129" s="345" t="s">
        <v>543</v>
      </c>
      <c r="AB129" s="346">
        <v>59</v>
      </c>
      <c r="AC129" s="347">
        <f t="shared" si="68"/>
        <v>0</v>
      </c>
      <c r="AD129" s="319"/>
      <c r="AE129" s="344" t="s">
        <v>134</v>
      </c>
      <c r="AF129" s="345"/>
      <c r="AG129" s="345" t="s">
        <v>543</v>
      </c>
      <c r="AH129" s="346">
        <v>59</v>
      </c>
      <c r="AI129" s="347">
        <f t="shared" si="69"/>
        <v>0</v>
      </c>
      <c r="AJ129" s="319"/>
    </row>
    <row r="130" spans="1:36" s="126" customFormat="1" ht="16.5" thickTop="1" thickBot="1" x14ac:dyDescent="0.3">
      <c r="A130" s="39" t="s">
        <v>135</v>
      </c>
      <c r="B130" s="250"/>
      <c r="C130" s="250"/>
      <c r="D130" s="251"/>
      <c r="E130" s="30">
        <f>SUM(E121:E129)</f>
        <v>0</v>
      </c>
      <c r="F130" s="196"/>
      <c r="G130" s="326" t="s">
        <v>135</v>
      </c>
      <c r="H130" s="388"/>
      <c r="I130" s="388"/>
      <c r="J130" s="389"/>
      <c r="K130" s="321">
        <f>SUM(K121:K129)</f>
        <v>0</v>
      </c>
      <c r="L130" s="319"/>
      <c r="M130" s="326" t="s">
        <v>135</v>
      </c>
      <c r="N130" s="388"/>
      <c r="O130" s="388"/>
      <c r="P130" s="389"/>
      <c r="Q130" s="321">
        <f>SUM(Q121:Q129)</f>
        <v>0</v>
      </c>
      <c r="R130" s="319"/>
      <c r="S130" s="326" t="s">
        <v>135</v>
      </c>
      <c r="T130" s="388"/>
      <c r="U130" s="388"/>
      <c r="V130" s="389"/>
      <c r="W130" s="321">
        <f>SUM(W121:W129)</f>
        <v>0</v>
      </c>
      <c r="X130" s="319"/>
      <c r="Y130" s="326" t="s">
        <v>135</v>
      </c>
      <c r="Z130" s="388"/>
      <c r="AA130" s="388"/>
      <c r="AB130" s="389"/>
      <c r="AC130" s="321">
        <f>SUM(AC121:AC129)</f>
        <v>0</v>
      </c>
      <c r="AD130" s="319"/>
      <c r="AE130" s="326" t="s">
        <v>135</v>
      </c>
      <c r="AF130" s="388"/>
      <c r="AG130" s="388"/>
      <c r="AH130" s="389"/>
      <c r="AI130" s="321">
        <f>SUM(AI121:AI129)</f>
        <v>0</v>
      </c>
      <c r="AJ130" s="319"/>
    </row>
    <row r="131" spans="1:36" ht="15.75" thickBot="1" x14ac:dyDescent="0.3">
      <c r="A131" s="196"/>
      <c r="B131" s="196"/>
      <c r="C131" s="196"/>
      <c r="D131" s="196"/>
      <c r="E131" s="196"/>
      <c r="F131" s="196"/>
      <c r="G131" s="336"/>
      <c r="H131" s="336"/>
      <c r="I131" s="336"/>
      <c r="J131" s="336"/>
      <c r="K131" s="336"/>
      <c r="M131" s="336"/>
      <c r="N131" s="336"/>
      <c r="O131" s="336"/>
      <c r="P131" s="336"/>
      <c r="Q131" s="336"/>
      <c r="S131" s="336"/>
      <c r="T131" s="336"/>
      <c r="U131" s="336"/>
      <c r="V131" s="336"/>
      <c r="W131" s="336"/>
      <c r="Y131" s="336"/>
      <c r="Z131" s="336"/>
      <c r="AA131" s="336"/>
      <c r="AB131" s="336"/>
      <c r="AC131" s="336"/>
      <c r="AE131" s="336"/>
      <c r="AF131" s="336"/>
      <c r="AG131" s="336"/>
      <c r="AH131" s="336"/>
      <c r="AI131" s="336"/>
    </row>
    <row r="132" spans="1:36" ht="15.75" thickBot="1" x14ac:dyDescent="0.3">
      <c r="A132" s="400" t="s">
        <v>734</v>
      </c>
      <c r="B132" s="263" t="str">
        <f>A1</f>
        <v>Fiscal Year 2017/2018</v>
      </c>
      <c r="C132" s="263"/>
      <c r="D132" s="263"/>
      <c r="E132" s="327">
        <f>E130+E117+E80+E75+E61+E14</f>
        <v>0</v>
      </c>
      <c r="F132" s="196"/>
      <c r="G132" s="400" t="s">
        <v>734</v>
      </c>
      <c r="H132" s="263" t="str">
        <f>G1</f>
        <v>Fiscal Year 2018/2019</v>
      </c>
      <c r="I132" s="263"/>
      <c r="J132" s="263"/>
      <c r="K132" s="327">
        <f>K130+K117+K80+K75+K61+K14</f>
        <v>0</v>
      </c>
      <c r="M132" s="400" t="s">
        <v>734</v>
      </c>
      <c r="N132" s="263" t="str">
        <f>M1</f>
        <v>Fiscal Year 2019/2020</v>
      </c>
      <c r="O132" s="263"/>
      <c r="P132" s="263"/>
      <c r="Q132" s="327">
        <f>Q130+Q117+Q80+Q75+Q61+Q14</f>
        <v>0</v>
      </c>
      <c r="S132" s="400" t="s">
        <v>734</v>
      </c>
      <c r="T132" s="263" t="str">
        <f>S1</f>
        <v>Fiscal Year 2020/2021</v>
      </c>
      <c r="U132" s="263"/>
      <c r="V132" s="263"/>
      <c r="W132" s="327">
        <f>W130+W117+W80+W75+W61+W14</f>
        <v>0</v>
      </c>
      <c r="Y132" s="400" t="s">
        <v>734</v>
      </c>
      <c r="Z132" s="263" t="str">
        <f>Y1</f>
        <v>Fiscal Year 2021/2022</v>
      </c>
      <c r="AA132" s="263"/>
      <c r="AB132" s="263"/>
      <c r="AC132" s="327">
        <f>AC130+AC117+AC80+AC75+AC61+AC14</f>
        <v>0</v>
      </c>
      <c r="AE132" s="400" t="s">
        <v>734</v>
      </c>
      <c r="AF132" s="263" t="str">
        <f>AE1</f>
        <v>Fiscal Year 2022/2023</v>
      </c>
      <c r="AG132" s="263"/>
      <c r="AH132" s="263"/>
      <c r="AI132" s="327">
        <f>AI130+AI117+AI80+AI75+AI61+AI14</f>
        <v>0</v>
      </c>
    </row>
    <row r="133" spans="1:36" x14ac:dyDescent="0.25">
      <c r="A133" s="196"/>
      <c r="B133" s="196"/>
      <c r="C133" s="196"/>
      <c r="D133" s="196"/>
      <c r="E133" s="196"/>
      <c r="F133" s="196"/>
    </row>
    <row r="134" spans="1:36" x14ac:dyDescent="0.25">
      <c r="A134" s="196"/>
      <c r="B134" s="196"/>
      <c r="C134" s="196"/>
      <c r="D134" s="196"/>
      <c r="E134" s="196"/>
      <c r="F134" s="196"/>
    </row>
  </sheetData>
  <customSheetViews>
    <customSheetView guid="{1F7E7BA4-91DB-4053-B4E8-EC9AC95BBC05}" fitToPage="1" topLeftCell="A109">
      <selection sqref="A1:B1"/>
      <pageMargins left="0.7" right="0.7" top="0.75" bottom="0.75" header="0.3" footer="0.3"/>
      <printOptions gridLines="1"/>
      <pageSetup paperSize="3" scale="28" orientation="landscape" r:id="rId1"/>
      <headerFooter>
        <oddHeader>&amp;C&amp;"-,Bold Italic"&amp;14 6.0 Remedy Implementation Tasks</oddHeader>
        <oddFooter>&amp;LRevision 1
June 3, 2016</oddFooter>
      </headerFooter>
    </customSheetView>
  </customSheetViews>
  <printOptions gridLines="1"/>
  <pageMargins left="0.25" right="0.25" top="1.0714285714285701" bottom="0.75" header="0.3" footer="0.3"/>
  <pageSetup paperSize="3" scale="65" orientation="portrait" r:id="rId2"/>
  <headerFooter>
    <oddHeader>&amp;C&amp;"-,Bold"&amp;20UST Cleanup Fund Programs Project Execution Plan
6.0 Remedial Implementation Tasks
&amp;14(Cost Estimating Worksheet)</oddHeader>
    <oddFooter>&amp;LRevision 2.0
February 1, 2018&amp;CPage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10"/>
  <sheetViews>
    <sheetView zoomScaleNormal="100" zoomScalePageLayoutView="70" workbookViewId="0">
      <selection activeCell="A4" sqref="A4"/>
    </sheetView>
  </sheetViews>
  <sheetFormatPr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8" max="38" width="33.7109375" customWidth="1"/>
    <col min="43" max="43" width="33.7109375" customWidth="1"/>
    <col min="48" max="48" width="33.7109375" customWidth="1"/>
  </cols>
  <sheetData>
    <row r="1" spans="1:36" s="329" customFormat="1" ht="21" x14ac:dyDescent="0.35">
      <c r="A1" s="329" t="s">
        <v>207</v>
      </c>
      <c r="G1" s="329" t="s">
        <v>208</v>
      </c>
      <c r="M1" s="329" t="s">
        <v>209</v>
      </c>
      <c r="S1" s="329" t="s">
        <v>210</v>
      </c>
      <c r="Y1" s="329" t="s">
        <v>211</v>
      </c>
      <c r="AE1" s="329" t="s">
        <v>212</v>
      </c>
    </row>
    <row r="2" spans="1:36" ht="15.75" thickBot="1" x14ac:dyDescent="0.3">
      <c r="A2" s="196"/>
      <c r="B2" s="196"/>
      <c r="C2" s="196"/>
      <c r="D2" s="196"/>
      <c r="E2" s="196"/>
      <c r="F2" s="196"/>
      <c r="G2" s="336"/>
      <c r="H2" s="336"/>
      <c r="I2" s="336"/>
      <c r="J2" s="336"/>
      <c r="K2" s="336"/>
      <c r="L2" s="336"/>
      <c r="M2" s="336"/>
      <c r="R2" s="336"/>
    </row>
    <row r="3" spans="1:36" x14ac:dyDescent="0.25">
      <c r="A3" s="34" t="s">
        <v>633</v>
      </c>
      <c r="B3" s="194"/>
      <c r="C3" s="194"/>
      <c r="D3" s="194"/>
      <c r="E3" s="195"/>
      <c r="F3" s="196"/>
      <c r="G3" s="322" t="s">
        <v>633</v>
      </c>
      <c r="H3" s="334"/>
      <c r="I3" s="334"/>
      <c r="J3" s="334"/>
      <c r="K3" s="335"/>
      <c r="L3" s="330"/>
      <c r="M3" s="322" t="s">
        <v>633</v>
      </c>
      <c r="N3" s="334"/>
      <c r="O3" s="334"/>
      <c r="P3" s="334"/>
      <c r="Q3" s="335"/>
      <c r="R3" s="336"/>
      <c r="S3" s="322" t="s">
        <v>633</v>
      </c>
      <c r="T3" s="334"/>
      <c r="U3" s="334"/>
      <c r="V3" s="334"/>
      <c r="W3" s="335"/>
      <c r="Y3" s="322" t="s">
        <v>633</v>
      </c>
      <c r="Z3" s="334"/>
      <c r="AA3" s="334"/>
      <c r="AB3" s="334"/>
      <c r="AC3" s="335"/>
      <c r="AE3" s="322" t="s">
        <v>633</v>
      </c>
      <c r="AF3" s="334"/>
      <c r="AG3" s="334"/>
      <c r="AH3" s="334"/>
      <c r="AI3" s="335"/>
    </row>
    <row r="4" spans="1:36" x14ac:dyDescent="0.25">
      <c r="A4" s="197" t="s">
        <v>122</v>
      </c>
      <c r="B4" s="198" t="s">
        <v>576</v>
      </c>
      <c r="C4" s="198" t="s">
        <v>137</v>
      </c>
      <c r="D4" s="198" t="s">
        <v>188</v>
      </c>
      <c r="E4" s="199" t="s">
        <v>124</v>
      </c>
      <c r="F4" s="196"/>
      <c r="G4" s="337" t="s">
        <v>122</v>
      </c>
      <c r="H4" s="338" t="s">
        <v>576</v>
      </c>
      <c r="I4" s="338" t="s">
        <v>137</v>
      </c>
      <c r="J4" s="338" t="s">
        <v>188</v>
      </c>
      <c r="K4" s="339" t="s">
        <v>124</v>
      </c>
      <c r="L4" s="330"/>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6" s="126" customFormat="1" x14ac:dyDescent="0.25">
      <c r="A5" s="200" t="s">
        <v>125</v>
      </c>
      <c r="B5" s="201"/>
      <c r="C5" s="201" t="s">
        <v>543</v>
      </c>
      <c r="D5" s="202">
        <v>165</v>
      </c>
      <c r="E5" s="203">
        <f>B5*D5</f>
        <v>0</v>
      </c>
      <c r="F5" s="196"/>
      <c r="G5" s="340" t="s">
        <v>125</v>
      </c>
      <c r="H5" s="341"/>
      <c r="I5" s="341" t="s">
        <v>543</v>
      </c>
      <c r="J5" s="342">
        <v>165</v>
      </c>
      <c r="K5" s="343">
        <f>H5*J5</f>
        <v>0</v>
      </c>
      <c r="L5" s="330"/>
      <c r="M5" s="340" t="s">
        <v>125</v>
      </c>
      <c r="N5" s="341"/>
      <c r="O5" s="341" t="s">
        <v>543</v>
      </c>
      <c r="P5" s="342">
        <v>165</v>
      </c>
      <c r="Q5" s="343">
        <f>N5*P5</f>
        <v>0</v>
      </c>
      <c r="R5" s="336"/>
      <c r="S5" s="340" t="s">
        <v>125</v>
      </c>
      <c r="T5" s="341"/>
      <c r="U5" s="341" t="s">
        <v>543</v>
      </c>
      <c r="V5" s="342">
        <v>165</v>
      </c>
      <c r="W5" s="343">
        <f>T5*V5</f>
        <v>0</v>
      </c>
      <c r="X5" s="319"/>
      <c r="Y5" s="340" t="s">
        <v>125</v>
      </c>
      <c r="Z5" s="341"/>
      <c r="AA5" s="341" t="s">
        <v>543</v>
      </c>
      <c r="AB5" s="342">
        <v>165</v>
      </c>
      <c r="AC5" s="343">
        <f>Z5*AB5</f>
        <v>0</v>
      </c>
      <c r="AD5" s="319"/>
      <c r="AE5" s="340" t="s">
        <v>125</v>
      </c>
      <c r="AF5" s="341"/>
      <c r="AG5" s="341" t="s">
        <v>543</v>
      </c>
      <c r="AH5" s="342">
        <v>165</v>
      </c>
      <c r="AI5" s="343">
        <f>AF5*AH5</f>
        <v>0</v>
      </c>
      <c r="AJ5" s="319"/>
    </row>
    <row r="6" spans="1:36" s="126" customFormat="1" x14ac:dyDescent="0.25">
      <c r="A6" s="200" t="s">
        <v>126</v>
      </c>
      <c r="B6" s="201"/>
      <c r="C6" s="201" t="s">
        <v>543</v>
      </c>
      <c r="D6" s="202">
        <v>139</v>
      </c>
      <c r="E6" s="203">
        <f t="shared" ref="E6:E13" si="0">B6*D6</f>
        <v>0</v>
      </c>
      <c r="F6" s="196"/>
      <c r="G6" s="340" t="s">
        <v>126</v>
      </c>
      <c r="H6" s="341"/>
      <c r="I6" s="341" t="s">
        <v>543</v>
      </c>
      <c r="J6" s="342">
        <v>139</v>
      </c>
      <c r="K6" s="343">
        <f t="shared" ref="K6:K13" si="1">H6*J6</f>
        <v>0</v>
      </c>
      <c r="L6" s="330"/>
      <c r="M6" s="340" t="s">
        <v>126</v>
      </c>
      <c r="N6" s="341"/>
      <c r="O6" s="341" t="s">
        <v>543</v>
      </c>
      <c r="P6" s="342">
        <v>139</v>
      </c>
      <c r="Q6" s="343">
        <f t="shared" ref="Q6:Q13" si="2">N6*P6</f>
        <v>0</v>
      </c>
      <c r="R6" s="336"/>
      <c r="S6" s="340" t="s">
        <v>126</v>
      </c>
      <c r="T6" s="341"/>
      <c r="U6" s="341" t="s">
        <v>543</v>
      </c>
      <c r="V6" s="342">
        <v>139</v>
      </c>
      <c r="W6" s="343">
        <f t="shared" ref="W6:W13" si="3">T6*V6</f>
        <v>0</v>
      </c>
      <c r="X6" s="319"/>
      <c r="Y6" s="340" t="s">
        <v>126</v>
      </c>
      <c r="Z6" s="341"/>
      <c r="AA6" s="341" t="s">
        <v>543</v>
      </c>
      <c r="AB6" s="342">
        <v>139</v>
      </c>
      <c r="AC6" s="343">
        <f t="shared" ref="AC6:AC13" si="4">Z6*AB6</f>
        <v>0</v>
      </c>
      <c r="AD6" s="319"/>
      <c r="AE6" s="340" t="s">
        <v>126</v>
      </c>
      <c r="AF6" s="341"/>
      <c r="AG6" s="341" t="s">
        <v>543</v>
      </c>
      <c r="AH6" s="342">
        <v>139</v>
      </c>
      <c r="AI6" s="343">
        <f t="shared" ref="AI6:AI13" si="5">AF6*AH6</f>
        <v>0</v>
      </c>
      <c r="AJ6" s="319"/>
    </row>
    <row r="7" spans="1:36" s="126" customFormat="1" x14ac:dyDescent="0.25">
      <c r="A7" s="200" t="s">
        <v>127</v>
      </c>
      <c r="B7" s="201"/>
      <c r="C7" s="201" t="s">
        <v>543</v>
      </c>
      <c r="D7" s="202">
        <v>139</v>
      </c>
      <c r="E7" s="203">
        <f t="shared" si="0"/>
        <v>0</v>
      </c>
      <c r="F7" s="196"/>
      <c r="G7" s="340" t="s">
        <v>127</v>
      </c>
      <c r="H7" s="341"/>
      <c r="I7" s="341" t="s">
        <v>543</v>
      </c>
      <c r="J7" s="342">
        <v>139</v>
      </c>
      <c r="K7" s="343">
        <f t="shared" si="1"/>
        <v>0</v>
      </c>
      <c r="L7" s="330"/>
      <c r="M7" s="340" t="s">
        <v>127</v>
      </c>
      <c r="N7" s="341"/>
      <c r="O7" s="341" t="s">
        <v>543</v>
      </c>
      <c r="P7" s="342">
        <v>139</v>
      </c>
      <c r="Q7" s="343">
        <f t="shared" si="2"/>
        <v>0</v>
      </c>
      <c r="R7" s="336"/>
      <c r="S7" s="340" t="s">
        <v>127</v>
      </c>
      <c r="T7" s="341"/>
      <c r="U7" s="341" t="s">
        <v>543</v>
      </c>
      <c r="V7" s="342">
        <v>139</v>
      </c>
      <c r="W7" s="343">
        <f t="shared" si="3"/>
        <v>0</v>
      </c>
      <c r="X7" s="319"/>
      <c r="Y7" s="340" t="s">
        <v>127</v>
      </c>
      <c r="Z7" s="341"/>
      <c r="AA7" s="341" t="s">
        <v>543</v>
      </c>
      <c r="AB7" s="342">
        <v>139</v>
      </c>
      <c r="AC7" s="343">
        <f t="shared" si="4"/>
        <v>0</v>
      </c>
      <c r="AD7" s="319"/>
      <c r="AE7" s="340" t="s">
        <v>127</v>
      </c>
      <c r="AF7" s="341"/>
      <c r="AG7" s="341" t="s">
        <v>543</v>
      </c>
      <c r="AH7" s="342">
        <v>139</v>
      </c>
      <c r="AI7" s="343">
        <f t="shared" si="5"/>
        <v>0</v>
      </c>
      <c r="AJ7" s="319"/>
    </row>
    <row r="8" spans="1:36" s="126" customFormat="1" x14ac:dyDescent="0.25">
      <c r="A8" s="200" t="s">
        <v>129</v>
      </c>
      <c r="B8" s="201"/>
      <c r="C8" s="201" t="s">
        <v>543</v>
      </c>
      <c r="D8" s="202">
        <v>119</v>
      </c>
      <c r="E8" s="203">
        <f t="shared" si="0"/>
        <v>0</v>
      </c>
      <c r="F8" s="196"/>
      <c r="G8" s="340" t="s">
        <v>129</v>
      </c>
      <c r="H8" s="341"/>
      <c r="I8" s="341" t="s">
        <v>543</v>
      </c>
      <c r="J8" s="342">
        <v>119</v>
      </c>
      <c r="K8" s="343">
        <f t="shared" si="1"/>
        <v>0</v>
      </c>
      <c r="L8" s="330"/>
      <c r="M8" s="340" t="s">
        <v>129</v>
      </c>
      <c r="N8" s="341"/>
      <c r="O8" s="341" t="s">
        <v>543</v>
      </c>
      <c r="P8" s="342">
        <v>119</v>
      </c>
      <c r="Q8" s="343">
        <f t="shared" si="2"/>
        <v>0</v>
      </c>
      <c r="R8" s="336"/>
      <c r="S8" s="340" t="s">
        <v>129</v>
      </c>
      <c r="T8" s="341"/>
      <c r="U8" s="341" t="s">
        <v>543</v>
      </c>
      <c r="V8" s="342">
        <v>119</v>
      </c>
      <c r="W8" s="343">
        <f t="shared" si="3"/>
        <v>0</v>
      </c>
      <c r="X8" s="319"/>
      <c r="Y8" s="340" t="s">
        <v>129</v>
      </c>
      <c r="Z8" s="341"/>
      <c r="AA8" s="341" t="s">
        <v>543</v>
      </c>
      <c r="AB8" s="342">
        <v>119</v>
      </c>
      <c r="AC8" s="343">
        <f t="shared" si="4"/>
        <v>0</v>
      </c>
      <c r="AD8" s="319"/>
      <c r="AE8" s="340" t="s">
        <v>129</v>
      </c>
      <c r="AF8" s="341"/>
      <c r="AG8" s="341" t="s">
        <v>543</v>
      </c>
      <c r="AH8" s="342">
        <v>119</v>
      </c>
      <c r="AI8" s="343">
        <f t="shared" si="5"/>
        <v>0</v>
      </c>
      <c r="AJ8" s="319"/>
    </row>
    <row r="9" spans="1:36" s="126" customFormat="1" x14ac:dyDescent="0.25">
      <c r="A9" s="200" t="s">
        <v>130</v>
      </c>
      <c r="B9" s="201"/>
      <c r="C9" s="201" t="s">
        <v>543</v>
      </c>
      <c r="D9" s="202">
        <v>99</v>
      </c>
      <c r="E9" s="203">
        <f t="shared" si="0"/>
        <v>0</v>
      </c>
      <c r="F9" s="196"/>
      <c r="G9" s="340" t="s">
        <v>130</v>
      </c>
      <c r="H9" s="341"/>
      <c r="I9" s="341" t="s">
        <v>543</v>
      </c>
      <c r="J9" s="342">
        <v>99</v>
      </c>
      <c r="K9" s="343">
        <f t="shared" si="1"/>
        <v>0</v>
      </c>
      <c r="L9" s="330"/>
      <c r="M9" s="340" t="s">
        <v>130</v>
      </c>
      <c r="N9" s="341"/>
      <c r="O9" s="341" t="s">
        <v>543</v>
      </c>
      <c r="P9" s="342">
        <v>99</v>
      </c>
      <c r="Q9" s="343">
        <f t="shared" si="2"/>
        <v>0</v>
      </c>
      <c r="R9" s="336"/>
      <c r="S9" s="340" t="s">
        <v>130</v>
      </c>
      <c r="T9" s="341"/>
      <c r="U9" s="341" t="s">
        <v>543</v>
      </c>
      <c r="V9" s="342">
        <v>99</v>
      </c>
      <c r="W9" s="343">
        <f t="shared" si="3"/>
        <v>0</v>
      </c>
      <c r="X9" s="319"/>
      <c r="Y9" s="340" t="s">
        <v>130</v>
      </c>
      <c r="Z9" s="341"/>
      <c r="AA9" s="341" t="s">
        <v>543</v>
      </c>
      <c r="AB9" s="342">
        <v>99</v>
      </c>
      <c r="AC9" s="343">
        <f t="shared" si="4"/>
        <v>0</v>
      </c>
      <c r="AD9" s="319"/>
      <c r="AE9" s="340" t="s">
        <v>130</v>
      </c>
      <c r="AF9" s="341"/>
      <c r="AG9" s="341" t="s">
        <v>543</v>
      </c>
      <c r="AH9" s="342">
        <v>99</v>
      </c>
      <c r="AI9" s="343">
        <f t="shared" si="5"/>
        <v>0</v>
      </c>
      <c r="AJ9" s="319"/>
    </row>
    <row r="10" spans="1:36" s="126" customFormat="1" x14ac:dyDescent="0.25">
      <c r="A10" s="200" t="s">
        <v>131</v>
      </c>
      <c r="B10" s="201"/>
      <c r="C10" s="201" t="s">
        <v>543</v>
      </c>
      <c r="D10" s="202">
        <v>92</v>
      </c>
      <c r="E10" s="203">
        <f t="shared" si="0"/>
        <v>0</v>
      </c>
      <c r="F10" s="196"/>
      <c r="G10" s="340" t="s">
        <v>131</v>
      </c>
      <c r="H10" s="341"/>
      <c r="I10" s="341" t="s">
        <v>543</v>
      </c>
      <c r="J10" s="342">
        <v>92</v>
      </c>
      <c r="K10" s="343">
        <f t="shared" si="1"/>
        <v>0</v>
      </c>
      <c r="L10" s="330"/>
      <c r="M10" s="340" t="s">
        <v>131</v>
      </c>
      <c r="N10" s="341"/>
      <c r="O10" s="341" t="s">
        <v>543</v>
      </c>
      <c r="P10" s="342">
        <v>92</v>
      </c>
      <c r="Q10" s="343">
        <f t="shared" si="2"/>
        <v>0</v>
      </c>
      <c r="R10" s="336"/>
      <c r="S10" s="340" t="s">
        <v>131</v>
      </c>
      <c r="T10" s="341"/>
      <c r="U10" s="341" t="s">
        <v>543</v>
      </c>
      <c r="V10" s="342">
        <v>92</v>
      </c>
      <c r="W10" s="343">
        <f t="shared" si="3"/>
        <v>0</v>
      </c>
      <c r="X10" s="319"/>
      <c r="Y10" s="340" t="s">
        <v>131</v>
      </c>
      <c r="Z10" s="341"/>
      <c r="AA10" s="341" t="s">
        <v>543</v>
      </c>
      <c r="AB10" s="342">
        <v>92</v>
      </c>
      <c r="AC10" s="343">
        <f t="shared" si="4"/>
        <v>0</v>
      </c>
      <c r="AD10" s="319"/>
      <c r="AE10" s="340" t="s">
        <v>131</v>
      </c>
      <c r="AF10" s="341"/>
      <c r="AG10" s="341" t="s">
        <v>543</v>
      </c>
      <c r="AH10" s="342">
        <v>92</v>
      </c>
      <c r="AI10" s="343">
        <f t="shared" si="5"/>
        <v>0</v>
      </c>
      <c r="AJ10" s="319"/>
    </row>
    <row r="11" spans="1:36" s="126" customFormat="1" x14ac:dyDescent="0.25">
      <c r="A11" s="200" t="s">
        <v>132</v>
      </c>
      <c r="B11" s="201"/>
      <c r="C11" s="201" t="s">
        <v>543</v>
      </c>
      <c r="D11" s="202">
        <v>79</v>
      </c>
      <c r="E11" s="203">
        <f t="shared" si="0"/>
        <v>0</v>
      </c>
      <c r="F11" s="196"/>
      <c r="G11" s="340" t="s">
        <v>132</v>
      </c>
      <c r="H11" s="341"/>
      <c r="I11" s="341" t="s">
        <v>543</v>
      </c>
      <c r="J11" s="342">
        <v>79</v>
      </c>
      <c r="K11" s="343">
        <f t="shared" si="1"/>
        <v>0</v>
      </c>
      <c r="L11" s="330"/>
      <c r="M11" s="340" t="s">
        <v>132</v>
      </c>
      <c r="N11" s="341"/>
      <c r="O11" s="341" t="s">
        <v>543</v>
      </c>
      <c r="P11" s="342">
        <v>79</v>
      </c>
      <c r="Q11" s="343">
        <f t="shared" si="2"/>
        <v>0</v>
      </c>
      <c r="R11" s="336"/>
      <c r="S11" s="340" t="s">
        <v>132</v>
      </c>
      <c r="T11" s="341"/>
      <c r="U11" s="341" t="s">
        <v>543</v>
      </c>
      <c r="V11" s="342">
        <v>79</v>
      </c>
      <c r="W11" s="343">
        <f t="shared" si="3"/>
        <v>0</v>
      </c>
      <c r="X11" s="319"/>
      <c r="Y11" s="340" t="s">
        <v>132</v>
      </c>
      <c r="Z11" s="341"/>
      <c r="AA11" s="341" t="s">
        <v>543</v>
      </c>
      <c r="AB11" s="342">
        <v>79</v>
      </c>
      <c r="AC11" s="343">
        <f t="shared" si="4"/>
        <v>0</v>
      </c>
      <c r="AD11" s="319"/>
      <c r="AE11" s="340" t="s">
        <v>132</v>
      </c>
      <c r="AF11" s="341"/>
      <c r="AG11" s="341" t="s">
        <v>543</v>
      </c>
      <c r="AH11" s="342">
        <v>79</v>
      </c>
      <c r="AI11" s="343">
        <f t="shared" si="5"/>
        <v>0</v>
      </c>
      <c r="AJ11" s="319"/>
    </row>
    <row r="12" spans="1:36" s="126" customFormat="1" x14ac:dyDescent="0.25">
      <c r="A12" s="200" t="s">
        <v>133</v>
      </c>
      <c r="B12" s="201"/>
      <c r="C12" s="201" t="s">
        <v>543</v>
      </c>
      <c r="D12" s="202">
        <v>73</v>
      </c>
      <c r="E12" s="203">
        <f t="shared" si="0"/>
        <v>0</v>
      </c>
      <c r="F12" s="196"/>
      <c r="G12" s="340" t="s">
        <v>133</v>
      </c>
      <c r="H12" s="341"/>
      <c r="I12" s="341" t="s">
        <v>543</v>
      </c>
      <c r="J12" s="342">
        <v>73</v>
      </c>
      <c r="K12" s="343">
        <f t="shared" si="1"/>
        <v>0</v>
      </c>
      <c r="L12" s="330"/>
      <c r="M12" s="340" t="s">
        <v>133</v>
      </c>
      <c r="N12" s="341"/>
      <c r="O12" s="341" t="s">
        <v>543</v>
      </c>
      <c r="P12" s="342">
        <v>73</v>
      </c>
      <c r="Q12" s="343">
        <f t="shared" si="2"/>
        <v>0</v>
      </c>
      <c r="R12" s="336"/>
      <c r="S12" s="340" t="s">
        <v>133</v>
      </c>
      <c r="T12" s="341"/>
      <c r="U12" s="341" t="s">
        <v>543</v>
      </c>
      <c r="V12" s="342">
        <v>73</v>
      </c>
      <c r="W12" s="343">
        <f t="shared" si="3"/>
        <v>0</v>
      </c>
      <c r="X12" s="319"/>
      <c r="Y12" s="340" t="s">
        <v>133</v>
      </c>
      <c r="Z12" s="341"/>
      <c r="AA12" s="341" t="s">
        <v>543</v>
      </c>
      <c r="AB12" s="342">
        <v>73</v>
      </c>
      <c r="AC12" s="343">
        <f t="shared" si="4"/>
        <v>0</v>
      </c>
      <c r="AD12" s="319"/>
      <c r="AE12" s="340" t="s">
        <v>133</v>
      </c>
      <c r="AF12" s="341"/>
      <c r="AG12" s="341" t="s">
        <v>543</v>
      </c>
      <c r="AH12" s="342">
        <v>73</v>
      </c>
      <c r="AI12" s="343">
        <f t="shared" si="5"/>
        <v>0</v>
      </c>
      <c r="AJ12" s="319"/>
    </row>
    <row r="13" spans="1:36" s="126" customFormat="1" ht="15.75" thickBot="1" x14ac:dyDescent="0.3">
      <c r="A13" s="204" t="s">
        <v>134</v>
      </c>
      <c r="B13" s="205"/>
      <c r="C13" s="205" t="s">
        <v>543</v>
      </c>
      <c r="D13" s="206">
        <v>59</v>
      </c>
      <c r="E13" s="207">
        <f t="shared" si="0"/>
        <v>0</v>
      </c>
      <c r="F13" s="196"/>
      <c r="G13" s="344" t="s">
        <v>134</v>
      </c>
      <c r="H13" s="345"/>
      <c r="I13" s="345" t="s">
        <v>543</v>
      </c>
      <c r="J13" s="346">
        <v>59</v>
      </c>
      <c r="K13" s="347">
        <f t="shared" si="1"/>
        <v>0</v>
      </c>
      <c r="L13" s="330"/>
      <c r="M13" s="344" t="s">
        <v>134</v>
      </c>
      <c r="N13" s="345"/>
      <c r="O13" s="345" t="s">
        <v>543</v>
      </c>
      <c r="P13" s="346">
        <v>59</v>
      </c>
      <c r="Q13" s="347">
        <f t="shared" si="2"/>
        <v>0</v>
      </c>
      <c r="R13" s="336"/>
      <c r="S13" s="344" t="s">
        <v>134</v>
      </c>
      <c r="T13" s="345"/>
      <c r="U13" s="345" t="s">
        <v>543</v>
      </c>
      <c r="V13" s="346">
        <v>59</v>
      </c>
      <c r="W13" s="347">
        <f t="shared" si="3"/>
        <v>0</v>
      </c>
      <c r="X13" s="319"/>
      <c r="Y13" s="344" t="s">
        <v>134</v>
      </c>
      <c r="Z13" s="345"/>
      <c r="AA13" s="345" t="s">
        <v>543</v>
      </c>
      <c r="AB13" s="346">
        <v>59</v>
      </c>
      <c r="AC13" s="347">
        <f t="shared" si="4"/>
        <v>0</v>
      </c>
      <c r="AD13" s="319"/>
      <c r="AE13" s="344" t="s">
        <v>134</v>
      </c>
      <c r="AF13" s="345"/>
      <c r="AG13" s="345" t="s">
        <v>543</v>
      </c>
      <c r="AH13" s="346">
        <v>59</v>
      </c>
      <c r="AI13" s="347">
        <f t="shared" si="5"/>
        <v>0</v>
      </c>
      <c r="AJ13" s="319"/>
    </row>
    <row r="14" spans="1:36" s="126" customFormat="1" ht="15.75" thickTop="1" x14ac:dyDescent="0.25">
      <c r="A14" s="212" t="s">
        <v>104</v>
      </c>
      <c r="B14" s="213">
        <f>SUM(B5:B13)</f>
        <v>0</v>
      </c>
      <c r="C14" s="213"/>
      <c r="D14" s="37"/>
      <c r="E14" s="38">
        <f>SUM(E5:E13)</f>
        <v>0</v>
      </c>
      <c r="F14" s="196"/>
      <c r="G14" s="352" t="s">
        <v>104</v>
      </c>
      <c r="H14" s="353">
        <f>SUM(H5:H13)</f>
        <v>0</v>
      </c>
      <c r="I14" s="353"/>
      <c r="J14" s="324"/>
      <c r="K14" s="325">
        <f>SUM(K5:K13)</f>
        <v>0</v>
      </c>
      <c r="L14" s="330"/>
      <c r="M14" s="352" t="s">
        <v>104</v>
      </c>
      <c r="N14" s="353">
        <f>SUM(N5:N13)</f>
        <v>0</v>
      </c>
      <c r="O14" s="353"/>
      <c r="P14" s="324"/>
      <c r="Q14" s="325">
        <f>SUM(Q5:Q13)</f>
        <v>0</v>
      </c>
      <c r="R14" s="336"/>
      <c r="S14" s="352" t="s">
        <v>104</v>
      </c>
      <c r="T14" s="353">
        <f>SUM(T5:T13)</f>
        <v>0</v>
      </c>
      <c r="U14" s="353"/>
      <c r="V14" s="324"/>
      <c r="W14" s="325">
        <f>SUM(W5:W13)</f>
        <v>0</v>
      </c>
      <c r="X14" s="319"/>
      <c r="Y14" s="352" t="s">
        <v>104</v>
      </c>
      <c r="Z14" s="353">
        <f>SUM(Z5:Z13)</f>
        <v>0</v>
      </c>
      <c r="AA14" s="353"/>
      <c r="AB14" s="324"/>
      <c r="AC14" s="325">
        <f>SUM(AC5:AC13)</f>
        <v>0</v>
      </c>
      <c r="AD14" s="319"/>
      <c r="AE14" s="352" t="s">
        <v>104</v>
      </c>
      <c r="AF14" s="353">
        <f>SUM(AF5:AF13)</f>
        <v>0</v>
      </c>
      <c r="AG14" s="353"/>
      <c r="AH14" s="324"/>
      <c r="AI14" s="325">
        <f>SUM(AI5:AI13)</f>
        <v>0</v>
      </c>
      <c r="AJ14" s="319"/>
    </row>
    <row r="15" spans="1:36" s="126" customFormat="1" x14ac:dyDescent="0.25">
      <c r="A15" s="212"/>
      <c r="B15" s="201"/>
      <c r="C15" s="201"/>
      <c r="D15" s="120"/>
      <c r="E15" s="203"/>
      <c r="F15" s="196"/>
      <c r="G15" s="352"/>
      <c r="H15" s="341"/>
      <c r="I15" s="341"/>
      <c r="J15" s="330"/>
      <c r="K15" s="343"/>
      <c r="L15" s="330"/>
      <c r="M15" s="352"/>
      <c r="N15" s="341"/>
      <c r="O15" s="341"/>
      <c r="P15" s="330"/>
      <c r="Q15" s="343"/>
      <c r="R15" s="336"/>
      <c r="S15" s="352"/>
      <c r="T15" s="341"/>
      <c r="U15" s="341"/>
      <c r="V15" s="330"/>
      <c r="W15" s="343"/>
      <c r="X15" s="319"/>
      <c r="Y15" s="352"/>
      <c r="Z15" s="341"/>
      <c r="AA15" s="341"/>
      <c r="AB15" s="330"/>
      <c r="AC15" s="343"/>
      <c r="AD15" s="319"/>
      <c r="AE15" s="352"/>
      <c r="AF15" s="341"/>
      <c r="AG15" s="341"/>
      <c r="AH15" s="330"/>
      <c r="AI15" s="343"/>
      <c r="AJ15" s="319"/>
    </row>
    <row r="16" spans="1:36" s="126" customFormat="1" x14ac:dyDescent="0.25">
      <c r="A16" s="212" t="s">
        <v>136</v>
      </c>
      <c r="B16" s="198" t="s">
        <v>576</v>
      </c>
      <c r="C16" s="198" t="s">
        <v>137</v>
      </c>
      <c r="D16" s="270" t="s">
        <v>141</v>
      </c>
      <c r="E16" s="271" t="s">
        <v>142</v>
      </c>
      <c r="F16" s="196"/>
      <c r="G16" s="352" t="s">
        <v>136</v>
      </c>
      <c r="H16" s="338" t="s">
        <v>576</v>
      </c>
      <c r="I16" s="338" t="s">
        <v>137</v>
      </c>
      <c r="J16" s="390" t="s">
        <v>141</v>
      </c>
      <c r="K16" s="391" t="s">
        <v>142</v>
      </c>
      <c r="L16" s="330"/>
      <c r="M16" s="352" t="s">
        <v>136</v>
      </c>
      <c r="N16" s="338" t="s">
        <v>576</v>
      </c>
      <c r="O16" s="338" t="s">
        <v>137</v>
      </c>
      <c r="P16" s="390" t="s">
        <v>141</v>
      </c>
      <c r="Q16" s="391" t="s">
        <v>142</v>
      </c>
      <c r="R16" s="336"/>
      <c r="S16" s="352" t="s">
        <v>136</v>
      </c>
      <c r="T16" s="338" t="s">
        <v>576</v>
      </c>
      <c r="U16" s="338" t="s">
        <v>137</v>
      </c>
      <c r="V16" s="390" t="s">
        <v>141</v>
      </c>
      <c r="W16" s="391" t="s">
        <v>142</v>
      </c>
      <c r="X16" s="319"/>
      <c r="Y16" s="352" t="s">
        <v>136</v>
      </c>
      <c r="Z16" s="338" t="s">
        <v>576</v>
      </c>
      <c r="AA16" s="338" t="s">
        <v>137</v>
      </c>
      <c r="AB16" s="390" t="s">
        <v>141</v>
      </c>
      <c r="AC16" s="391" t="s">
        <v>142</v>
      </c>
      <c r="AD16" s="319"/>
      <c r="AE16" s="352" t="s">
        <v>136</v>
      </c>
      <c r="AF16" s="338" t="s">
        <v>576</v>
      </c>
      <c r="AG16" s="338" t="s">
        <v>137</v>
      </c>
      <c r="AH16" s="390" t="s">
        <v>141</v>
      </c>
      <c r="AI16" s="391" t="s">
        <v>142</v>
      </c>
      <c r="AJ16" s="319"/>
    </row>
    <row r="17" spans="1:36" s="126" customFormat="1" x14ac:dyDescent="0.25">
      <c r="A17" s="216" t="s">
        <v>544</v>
      </c>
      <c r="B17" s="201"/>
      <c r="C17" s="201" t="s">
        <v>546</v>
      </c>
      <c r="D17" s="217">
        <v>0.5</v>
      </c>
      <c r="E17" s="203">
        <f t="shared" ref="E17:E24" si="6">B17*D17</f>
        <v>0</v>
      </c>
      <c r="F17" s="196"/>
      <c r="G17" s="354" t="s">
        <v>544</v>
      </c>
      <c r="H17" s="341"/>
      <c r="I17" s="341" t="s">
        <v>546</v>
      </c>
      <c r="J17" s="355">
        <v>0.5</v>
      </c>
      <c r="K17" s="343">
        <f t="shared" ref="K17:K24" si="7">H17*J17</f>
        <v>0</v>
      </c>
      <c r="L17" s="330"/>
      <c r="M17" s="354" t="s">
        <v>544</v>
      </c>
      <c r="N17" s="341"/>
      <c r="O17" s="341" t="s">
        <v>546</v>
      </c>
      <c r="P17" s="355">
        <v>0.5</v>
      </c>
      <c r="Q17" s="343">
        <f t="shared" ref="Q17:Q24" si="8">N17*P17</f>
        <v>0</v>
      </c>
      <c r="R17" s="336"/>
      <c r="S17" s="354" t="s">
        <v>544</v>
      </c>
      <c r="T17" s="341"/>
      <c r="U17" s="341" t="s">
        <v>546</v>
      </c>
      <c r="V17" s="355">
        <v>0.5</v>
      </c>
      <c r="W17" s="343">
        <f t="shared" ref="W17:W24" si="9">T17*V17</f>
        <v>0</v>
      </c>
      <c r="X17" s="319"/>
      <c r="Y17" s="354" t="s">
        <v>544</v>
      </c>
      <c r="Z17" s="341"/>
      <c r="AA17" s="341" t="s">
        <v>546</v>
      </c>
      <c r="AB17" s="355">
        <v>0.5</v>
      </c>
      <c r="AC17" s="343">
        <f t="shared" ref="AC17:AC24" si="10">Z17*AB17</f>
        <v>0</v>
      </c>
      <c r="AD17" s="319"/>
      <c r="AE17" s="354" t="s">
        <v>544</v>
      </c>
      <c r="AF17" s="341"/>
      <c r="AG17" s="341" t="s">
        <v>546</v>
      </c>
      <c r="AH17" s="355">
        <v>0.5</v>
      </c>
      <c r="AI17" s="343">
        <f t="shared" ref="AI17:AI24" si="11">AF17*AH17</f>
        <v>0</v>
      </c>
      <c r="AJ17" s="319"/>
    </row>
    <row r="18" spans="1:36" s="126" customFormat="1" x14ac:dyDescent="0.25">
      <c r="A18" s="216" t="s">
        <v>545</v>
      </c>
      <c r="B18" s="201"/>
      <c r="C18" s="201" t="s">
        <v>547</v>
      </c>
      <c r="D18" s="202">
        <v>125</v>
      </c>
      <c r="E18" s="203">
        <f t="shared" si="6"/>
        <v>0</v>
      </c>
      <c r="F18" s="196"/>
      <c r="G18" s="354" t="s">
        <v>545</v>
      </c>
      <c r="H18" s="341"/>
      <c r="I18" s="341" t="s">
        <v>547</v>
      </c>
      <c r="J18" s="342">
        <v>125</v>
      </c>
      <c r="K18" s="343">
        <f t="shared" si="7"/>
        <v>0</v>
      </c>
      <c r="L18" s="330"/>
      <c r="M18" s="354" t="s">
        <v>545</v>
      </c>
      <c r="N18" s="341"/>
      <c r="O18" s="341" t="s">
        <v>547</v>
      </c>
      <c r="P18" s="342">
        <v>125</v>
      </c>
      <c r="Q18" s="343">
        <f t="shared" si="8"/>
        <v>0</v>
      </c>
      <c r="R18" s="336"/>
      <c r="S18" s="354" t="s">
        <v>545</v>
      </c>
      <c r="T18" s="341"/>
      <c r="U18" s="341" t="s">
        <v>547</v>
      </c>
      <c r="V18" s="342">
        <v>125</v>
      </c>
      <c r="W18" s="343">
        <f t="shared" si="9"/>
        <v>0</v>
      </c>
      <c r="X18" s="319"/>
      <c r="Y18" s="354" t="s">
        <v>545</v>
      </c>
      <c r="Z18" s="341"/>
      <c r="AA18" s="341" t="s">
        <v>547</v>
      </c>
      <c r="AB18" s="342">
        <v>125</v>
      </c>
      <c r="AC18" s="343">
        <f t="shared" si="10"/>
        <v>0</v>
      </c>
      <c r="AD18" s="319"/>
      <c r="AE18" s="354" t="s">
        <v>545</v>
      </c>
      <c r="AF18" s="341"/>
      <c r="AG18" s="341" t="s">
        <v>547</v>
      </c>
      <c r="AH18" s="342">
        <v>125</v>
      </c>
      <c r="AI18" s="343">
        <f t="shared" si="11"/>
        <v>0</v>
      </c>
      <c r="AJ18" s="319"/>
    </row>
    <row r="19" spans="1:36" s="126" customFormat="1" x14ac:dyDescent="0.25">
      <c r="A19" s="216" t="s">
        <v>154</v>
      </c>
      <c r="B19" s="201"/>
      <c r="C19" s="201" t="s">
        <v>548</v>
      </c>
      <c r="D19" s="202">
        <v>25</v>
      </c>
      <c r="E19" s="203">
        <f t="shared" si="6"/>
        <v>0</v>
      </c>
      <c r="F19" s="196"/>
      <c r="G19" s="354" t="s">
        <v>154</v>
      </c>
      <c r="H19" s="341"/>
      <c r="I19" s="341" t="s">
        <v>548</v>
      </c>
      <c r="J19" s="342">
        <v>25</v>
      </c>
      <c r="K19" s="343">
        <f t="shared" si="7"/>
        <v>0</v>
      </c>
      <c r="L19" s="330"/>
      <c r="M19" s="354" t="s">
        <v>154</v>
      </c>
      <c r="N19" s="341"/>
      <c r="O19" s="341" t="s">
        <v>548</v>
      </c>
      <c r="P19" s="342">
        <v>25</v>
      </c>
      <c r="Q19" s="343">
        <f t="shared" si="8"/>
        <v>0</v>
      </c>
      <c r="R19" s="336"/>
      <c r="S19" s="354" t="s">
        <v>154</v>
      </c>
      <c r="T19" s="341"/>
      <c r="U19" s="341" t="s">
        <v>548</v>
      </c>
      <c r="V19" s="342">
        <v>25</v>
      </c>
      <c r="W19" s="343">
        <f t="shared" si="9"/>
        <v>0</v>
      </c>
      <c r="X19" s="319"/>
      <c r="Y19" s="354" t="s">
        <v>154</v>
      </c>
      <c r="Z19" s="341"/>
      <c r="AA19" s="341" t="s">
        <v>548</v>
      </c>
      <c r="AB19" s="342">
        <v>25</v>
      </c>
      <c r="AC19" s="343">
        <f t="shared" si="10"/>
        <v>0</v>
      </c>
      <c r="AD19" s="319"/>
      <c r="AE19" s="354" t="s">
        <v>154</v>
      </c>
      <c r="AF19" s="341"/>
      <c r="AG19" s="341" t="s">
        <v>548</v>
      </c>
      <c r="AH19" s="342">
        <v>25</v>
      </c>
      <c r="AI19" s="343">
        <f t="shared" si="11"/>
        <v>0</v>
      </c>
      <c r="AJ19" s="319"/>
    </row>
    <row r="20" spans="1:36" s="126" customFormat="1" x14ac:dyDescent="0.25">
      <c r="A20" s="216" t="s">
        <v>572</v>
      </c>
      <c r="B20" s="201"/>
      <c r="C20" s="201" t="s">
        <v>548</v>
      </c>
      <c r="D20" s="202">
        <v>25</v>
      </c>
      <c r="E20" s="203">
        <f t="shared" si="6"/>
        <v>0</v>
      </c>
      <c r="F20" s="196"/>
      <c r="G20" s="354" t="s">
        <v>572</v>
      </c>
      <c r="H20" s="341"/>
      <c r="I20" s="341" t="s">
        <v>548</v>
      </c>
      <c r="J20" s="342">
        <v>25</v>
      </c>
      <c r="K20" s="343">
        <f t="shared" si="7"/>
        <v>0</v>
      </c>
      <c r="L20" s="330"/>
      <c r="M20" s="354" t="s">
        <v>572</v>
      </c>
      <c r="N20" s="341"/>
      <c r="O20" s="341" t="s">
        <v>548</v>
      </c>
      <c r="P20" s="342">
        <v>25</v>
      </c>
      <c r="Q20" s="343">
        <f t="shared" si="8"/>
        <v>0</v>
      </c>
      <c r="R20" s="336"/>
      <c r="S20" s="354" t="s">
        <v>572</v>
      </c>
      <c r="T20" s="341"/>
      <c r="U20" s="341" t="s">
        <v>548</v>
      </c>
      <c r="V20" s="342">
        <v>25</v>
      </c>
      <c r="W20" s="343">
        <f t="shared" si="9"/>
        <v>0</v>
      </c>
      <c r="X20" s="319"/>
      <c r="Y20" s="354" t="s">
        <v>572</v>
      </c>
      <c r="Z20" s="341"/>
      <c r="AA20" s="341" t="s">
        <v>548</v>
      </c>
      <c r="AB20" s="342">
        <v>25</v>
      </c>
      <c r="AC20" s="343">
        <f t="shared" si="10"/>
        <v>0</v>
      </c>
      <c r="AD20" s="319"/>
      <c r="AE20" s="354" t="s">
        <v>572</v>
      </c>
      <c r="AF20" s="341"/>
      <c r="AG20" s="341" t="s">
        <v>548</v>
      </c>
      <c r="AH20" s="342">
        <v>25</v>
      </c>
      <c r="AI20" s="343">
        <f t="shared" si="11"/>
        <v>0</v>
      </c>
      <c r="AJ20" s="319"/>
    </row>
    <row r="21" spans="1:36" s="126" customFormat="1" x14ac:dyDescent="0.25">
      <c r="A21" s="216" t="s">
        <v>626</v>
      </c>
      <c r="B21" s="201"/>
      <c r="C21" s="201" t="s">
        <v>608</v>
      </c>
      <c r="D21" s="202">
        <v>0</v>
      </c>
      <c r="E21" s="203">
        <f t="shared" si="6"/>
        <v>0</v>
      </c>
      <c r="F21" s="196"/>
      <c r="G21" s="354" t="s">
        <v>626</v>
      </c>
      <c r="H21" s="341"/>
      <c r="I21" s="341" t="s">
        <v>608</v>
      </c>
      <c r="J21" s="342">
        <v>0</v>
      </c>
      <c r="K21" s="343">
        <f t="shared" si="7"/>
        <v>0</v>
      </c>
      <c r="L21" s="330"/>
      <c r="M21" s="354" t="s">
        <v>626</v>
      </c>
      <c r="N21" s="341"/>
      <c r="O21" s="341" t="s">
        <v>608</v>
      </c>
      <c r="P21" s="342">
        <v>0</v>
      </c>
      <c r="Q21" s="343">
        <f t="shared" si="8"/>
        <v>0</v>
      </c>
      <c r="R21" s="336"/>
      <c r="S21" s="354" t="s">
        <v>626</v>
      </c>
      <c r="T21" s="341"/>
      <c r="U21" s="341" t="s">
        <v>608</v>
      </c>
      <c r="V21" s="342">
        <v>0</v>
      </c>
      <c r="W21" s="343">
        <f t="shared" si="9"/>
        <v>0</v>
      </c>
      <c r="X21" s="319"/>
      <c r="Y21" s="354" t="s">
        <v>626</v>
      </c>
      <c r="Z21" s="341"/>
      <c r="AA21" s="341" t="s">
        <v>608</v>
      </c>
      <c r="AB21" s="342">
        <v>0</v>
      </c>
      <c r="AC21" s="343">
        <f t="shared" si="10"/>
        <v>0</v>
      </c>
      <c r="AD21" s="319"/>
      <c r="AE21" s="354" t="s">
        <v>626</v>
      </c>
      <c r="AF21" s="341"/>
      <c r="AG21" s="341" t="s">
        <v>608</v>
      </c>
      <c r="AH21" s="342">
        <v>0</v>
      </c>
      <c r="AI21" s="343">
        <f t="shared" si="11"/>
        <v>0</v>
      </c>
      <c r="AJ21" s="319"/>
    </row>
    <row r="22" spans="1:36" s="126" customFormat="1" x14ac:dyDescent="0.25">
      <c r="A22" s="216" t="s">
        <v>631</v>
      </c>
      <c r="B22" s="201"/>
      <c r="C22" s="201" t="s">
        <v>592</v>
      </c>
      <c r="D22" s="202">
        <v>0</v>
      </c>
      <c r="E22" s="203">
        <f t="shared" si="6"/>
        <v>0</v>
      </c>
      <c r="F22" s="196"/>
      <c r="G22" s="354" t="s">
        <v>631</v>
      </c>
      <c r="H22" s="341"/>
      <c r="I22" s="341" t="s">
        <v>592</v>
      </c>
      <c r="J22" s="342">
        <v>0</v>
      </c>
      <c r="K22" s="343">
        <f t="shared" si="7"/>
        <v>0</v>
      </c>
      <c r="L22" s="330"/>
      <c r="M22" s="354" t="s">
        <v>631</v>
      </c>
      <c r="N22" s="341"/>
      <c r="O22" s="341" t="s">
        <v>592</v>
      </c>
      <c r="P22" s="342">
        <v>0</v>
      </c>
      <c r="Q22" s="343">
        <f t="shared" si="8"/>
        <v>0</v>
      </c>
      <c r="R22" s="336"/>
      <c r="S22" s="354" t="s">
        <v>631</v>
      </c>
      <c r="T22" s="341"/>
      <c r="U22" s="341" t="s">
        <v>592</v>
      </c>
      <c r="V22" s="342">
        <v>0</v>
      </c>
      <c r="W22" s="343">
        <f t="shared" si="9"/>
        <v>0</v>
      </c>
      <c r="X22" s="319"/>
      <c r="Y22" s="354" t="s">
        <v>631</v>
      </c>
      <c r="Z22" s="341"/>
      <c r="AA22" s="341" t="s">
        <v>592</v>
      </c>
      <c r="AB22" s="342">
        <v>0</v>
      </c>
      <c r="AC22" s="343">
        <f t="shared" si="10"/>
        <v>0</v>
      </c>
      <c r="AD22" s="319"/>
      <c r="AE22" s="354" t="s">
        <v>631</v>
      </c>
      <c r="AF22" s="341"/>
      <c r="AG22" s="341" t="s">
        <v>592</v>
      </c>
      <c r="AH22" s="342">
        <v>0</v>
      </c>
      <c r="AI22" s="343">
        <f t="shared" si="11"/>
        <v>0</v>
      </c>
      <c r="AJ22" s="319"/>
    </row>
    <row r="23" spans="1:36" s="126" customFormat="1" x14ac:dyDescent="0.25">
      <c r="A23" s="216" t="s">
        <v>632</v>
      </c>
      <c r="B23" s="201"/>
      <c r="C23" s="201"/>
      <c r="D23" s="202">
        <v>0</v>
      </c>
      <c r="E23" s="203">
        <f t="shared" ref="E23" si="12">B23*D23</f>
        <v>0</v>
      </c>
      <c r="F23" s="196"/>
      <c r="G23" s="354" t="s">
        <v>632</v>
      </c>
      <c r="H23" s="341"/>
      <c r="I23" s="341"/>
      <c r="J23" s="342">
        <v>0</v>
      </c>
      <c r="K23" s="343">
        <f t="shared" si="7"/>
        <v>0</v>
      </c>
      <c r="L23" s="330"/>
      <c r="M23" s="354" t="s">
        <v>632</v>
      </c>
      <c r="N23" s="341"/>
      <c r="O23" s="341"/>
      <c r="P23" s="342">
        <v>0</v>
      </c>
      <c r="Q23" s="343">
        <f t="shared" si="8"/>
        <v>0</v>
      </c>
      <c r="R23" s="336"/>
      <c r="S23" s="354" t="s">
        <v>632</v>
      </c>
      <c r="T23" s="341"/>
      <c r="U23" s="341"/>
      <c r="V23" s="342">
        <v>0</v>
      </c>
      <c r="W23" s="343">
        <f t="shared" si="9"/>
        <v>0</v>
      </c>
      <c r="X23" s="319"/>
      <c r="Y23" s="354" t="s">
        <v>632</v>
      </c>
      <c r="Z23" s="341"/>
      <c r="AA23" s="341"/>
      <c r="AB23" s="342">
        <v>0</v>
      </c>
      <c r="AC23" s="343">
        <f t="shared" si="10"/>
        <v>0</v>
      </c>
      <c r="AD23" s="319"/>
      <c r="AE23" s="354" t="s">
        <v>632</v>
      </c>
      <c r="AF23" s="341"/>
      <c r="AG23" s="341"/>
      <c r="AH23" s="342">
        <v>0</v>
      </c>
      <c r="AI23" s="343">
        <f t="shared" si="11"/>
        <v>0</v>
      </c>
      <c r="AJ23" s="319"/>
    </row>
    <row r="24" spans="1:36" s="126" customFormat="1" ht="15.75" thickBot="1" x14ac:dyDescent="0.3">
      <c r="A24" s="219" t="s">
        <v>162</v>
      </c>
      <c r="B24" s="205"/>
      <c r="C24" s="205"/>
      <c r="D24" s="206">
        <v>0</v>
      </c>
      <c r="E24" s="207">
        <f t="shared" si="6"/>
        <v>0</v>
      </c>
      <c r="F24" s="196"/>
      <c r="G24" s="357" t="s">
        <v>162</v>
      </c>
      <c r="H24" s="345"/>
      <c r="I24" s="345"/>
      <c r="J24" s="346">
        <v>0</v>
      </c>
      <c r="K24" s="347">
        <f t="shared" si="7"/>
        <v>0</v>
      </c>
      <c r="L24" s="330"/>
      <c r="M24" s="357" t="s">
        <v>162</v>
      </c>
      <c r="N24" s="345"/>
      <c r="O24" s="345"/>
      <c r="P24" s="346">
        <v>0</v>
      </c>
      <c r="Q24" s="347">
        <f t="shared" si="8"/>
        <v>0</v>
      </c>
      <c r="R24" s="336"/>
      <c r="S24" s="357" t="s">
        <v>162</v>
      </c>
      <c r="T24" s="345"/>
      <c r="U24" s="345"/>
      <c r="V24" s="346">
        <v>0</v>
      </c>
      <c r="W24" s="347">
        <f t="shared" si="9"/>
        <v>0</v>
      </c>
      <c r="X24" s="319"/>
      <c r="Y24" s="357" t="s">
        <v>162</v>
      </c>
      <c r="Z24" s="345"/>
      <c r="AA24" s="345"/>
      <c r="AB24" s="346">
        <v>0</v>
      </c>
      <c r="AC24" s="347">
        <f t="shared" si="10"/>
        <v>0</v>
      </c>
      <c r="AD24" s="319"/>
      <c r="AE24" s="357" t="s">
        <v>162</v>
      </c>
      <c r="AF24" s="345"/>
      <c r="AG24" s="345"/>
      <c r="AH24" s="346">
        <v>0</v>
      </c>
      <c r="AI24" s="347">
        <f t="shared" si="11"/>
        <v>0</v>
      </c>
      <c r="AJ24" s="319"/>
    </row>
    <row r="25" spans="1:36" s="126" customFormat="1" ht="15.75" thickTop="1" x14ac:dyDescent="0.25">
      <c r="A25" s="212" t="s">
        <v>104</v>
      </c>
      <c r="B25" s="201"/>
      <c r="C25" s="201"/>
      <c r="D25" s="202"/>
      <c r="E25" s="38">
        <f>SUM(E17:E24)</f>
        <v>0</v>
      </c>
      <c r="F25" s="196"/>
      <c r="G25" s="352" t="s">
        <v>104</v>
      </c>
      <c r="H25" s="341"/>
      <c r="I25" s="341"/>
      <c r="J25" s="342"/>
      <c r="K25" s="325">
        <f>SUM(K17:K24)</f>
        <v>0</v>
      </c>
      <c r="L25" s="330"/>
      <c r="M25" s="352" t="s">
        <v>104</v>
      </c>
      <c r="N25" s="341"/>
      <c r="O25" s="341"/>
      <c r="P25" s="342"/>
      <c r="Q25" s="325">
        <f>SUM(Q17:Q24)</f>
        <v>0</v>
      </c>
      <c r="R25" s="336"/>
      <c r="S25" s="352" t="s">
        <v>104</v>
      </c>
      <c r="T25" s="341"/>
      <c r="U25" s="341"/>
      <c r="V25" s="342"/>
      <c r="W25" s="325">
        <f>SUM(W17:W24)</f>
        <v>0</v>
      </c>
      <c r="X25" s="319"/>
      <c r="Y25" s="352" t="s">
        <v>104</v>
      </c>
      <c r="Z25" s="341"/>
      <c r="AA25" s="341"/>
      <c r="AB25" s="342"/>
      <c r="AC25" s="325">
        <f>SUM(AC17:AC24)</f>
        <v>0</v>
      </c>
      <c r="AD25" s="319"/>
      <c r="AE25" s="352" t="s">
        <v>104</v>
      </c>
      <c r="AF25" s="341"/>
      <c r="AG25" s="341"/>
      <c r="AH25" s="342"/>
      <c r="AI25" s="325">
        <f>SUM(AI17:AI24)</f>
        <v>0</v>
      </c>
      <c r="AJ25" s="319"/>
    </row>
    <row r="26" spans="1:36" s="126" customFormat="1" x14ac:dyDescent="0.25">
      <c r="A26" s="216"/>
      <c r="B26" s="201"/>
      <c r="C26" s="201"/>
      <c r="D26" s="120"/>
      <c r="E26" s="203"/>
      <c r="F26" s="196"/>
      <c r="G26" s="354"/>
      <c r="H26" s="341"/>
      <c r="I26" s="341"/>
      <c r="J26" s="330"/>
      <c r="K26" s="343"/>
      <c r="L26" s="330"/>
      <c r="M26" s="354"/>
      <c r="N26" s="341"/>
      <c r="O26" s="341"/>
      <c r="P26" s="330"/>
      <c r="Q26" s="343"/>
      <c r="R26" s="336"/>
      <c r="S26" s="354"/>
      <c r="T26" s="341"/>
      <c r="U26" s="341"/>
      <c r="V26" s="330"/>
      <c r="W26" s="343"/>
      <c r="X26" s="319"/>
      <c r="Y26" s="354"/>
      <c r="Z26" s="341"/>
      <c r="AA26" s="341"/>
      <c r="AB26" s="330"/>
      <c r="AC26" s="343"/>
      <c r="AD26" s="319"/>
      <c r="AE26" s="354"/>
      <c r="AF26" s="341"/>
      <c r="AG26" s="341"/>
      <c r="AH26" s="330"/>
      <c r="AI26" s="343"/>
      <c r="AJ26" s="319"/>
    </row>
    <row r="27" spans="1:36" s="126" customFormat="1" x14ac:dyDescent="0.25">
      <c r="A27" s="212" t="s">
        <v>150</v>
      </c>
      <c r="B27" s="198" t="s">
        <v>576</v>
      </c>
      <c r="C27" s="198" t="s">
        <v>137</v>
      </c>
      <c r="D27" s="270" t="s">
        <v>141</v>
      </c>
      <c r="E27" s="271" t="s">
        <v>142</v>
      </c>
      <c r="F27" s="196"/>
      <c r="G27" s="352" t="s">
        <v>150</v>
      </c>
      <c r="H27" s="338" t="s">
        <v>576</v>
      </c>
      <c r="I27" s="338" t="s">
        <v>137</v>
      </c>
      <c r="J27" s="390" t="s">
        <v>141</v>
      </c>
      <c r="K27" s="391" t="s">
        <v>142</v>
      </c>
      <c r="L27" s="330"/>
      <c r="M27" s="352" t="s">
        <v>150</v>
      </c>
      <c r="N27" s="338" t="s">
        <v>576</v>
      </c>
      <c r="O27" s="338" t="s">
        <v>137</v>
      </c>
      <c r="P27" s="390" t="s">
        <v>141</v>
      </c>
      <c r="Q27" s="391" t="s">
        <v>142</v>
      </c>
      <c r="R27" s="336"/>
      <c r="S27" s="352" t="s">
        <v>150</v>
      </c>
      <c r="T27" s="338" t="s">
        <v>576</v>
      </c>
      <c r="U27" s="338" t="s">
        <v>137</v>
      </c>
      <c r="V27" s="390" t="s">
        <v>141</v>
      </c>
      <c r="W27" s="391" t="s">
        <v>142</v>
      </c>
      <c r="X27" s="319"/>
      <c r="Y27" s="352" t="s">
        <v>150</v>
      </c>
      <c r="Z27" s="338" t="s">
        <v>576</v>
      </c>
      <c r="AA27" s="338" t="s">
        <v>137</v>
      </c>
      <c r="AB27" s="390" t="s">
        <v>141</v>
      </c>
      <c r="AC27" s="391" t="s">
        <v>142</v>
      </c>
      <c r="AD27" s="319"/>
      <c r="AE27" s="352" t="s">
        <v>150</v>
      </c>
      <c r="AF27" s="338" t="s">
        <v>576</v>
      </c>
      <c r="AG27" s="338" t="s">
        <v>137</v>
      </c>
      <c r="AH27" s="390" t="s">
        <v>141</v>
      </c>
      <c r="AI27" s="391" t="s">
        <v>142</v>
      </c>
      <c r="AJ27" s="319"/>
    </row>
    <row r="28" spans="1:36" s="1" customFormat="1" ht="15.75" customHeight="1" x14ac:dyDescent="0.25">
      <c r="A28" s="216" t="s">
        <v>317</v>
      </c>
      <c r="B28" s="201"/>
      <c r="C28" s="201" t="s">
        <v>547</v>
      </c>
      <c r="D28" s="218">
        <v>135</v>
      </c>
      <c r="E28" s="203">
        <f t="shared" ref="E28:E30" si="13">D28*B28</f>
        <v>0</v>
      </c>
      <c r="F28" s="220"/>
      <c r="G28" s="354" t="s">
        <v>317</v>
      </c>
      <c r="H28" s="341"/>
      <c r="I28" s="341" t="s">
        <v>547</v>
      </c>
      <c r="J28" s="356">
        <v>135</v>
      </c>
      <c r="K28" s="343">
        <f t="shared" ref="K28:K30" si="14">J28*H28</f>
        <v>0</v>
      </c>
      <c r="L28" s="330"/>
      <c r="M28" s="354" t="s">
        <v>317</v>
      </c>
      <c r="N28" s="341"/>
      <c r="O28" s="341" t="s">
        <v>547</v>
      </c>
      <c r="P28" s="356">
        <v>135</v>
      </c>
      <c r="Q28" s="343">
        <f t="shared" ref="Q28:Q30" si="15">P28*N28</f>
        <v>0</v>
      </c>
      <c r="R28" s="336"/>
      <c r="S28" s="354" t="s">
        <v>317</v>
      </c>
      <c r="T28" s="341"/>
      <c r="U28" s="341" t="s">
        <v>547</v>
      </c>
      <c r="V28" s="356">
        <v>135</v>
      </c>
      <c r="W28" s="343">
        <f t="shared" ref="W28:W30" si="16">V28*T28</f>
        <v>0</v>
      </c>
      <c r="X28" s="319"/>
      <c r="Y28" s="354" t="s">
        <v>317</v>
      </c>
      <c r="Z28" s="341"/>
      <c r="AA28" s="341" t="s">
        <v>547</v>
      </c>
      <c r="AB28" s="356">
        <v>135</v>
      </c>
      <c r="AC28" s="343">
        <f t="shared" ref="AC28:AC30" si="17">AB28*Z28</f>
        <v>0</v>
      </c>
      <c r="AD28" s="319"/>
      <c r="AE28" s="354" t="s">
        <v>317</v>
      </c>
      <c r="AF28" s="341"/>
      <c r="AG28" s="341" t="s">
        <v>547</v>
      </c>
      <c r="AH28" s="356">
        <v>135</v>
      </c>
      <c r="AI28" s="343">
        <f t="shared" ref="AI28:AI30" si="18">AH28*AF28</f>
        <v>0</v>
      </c>
      <c r="AJ28" s="319"/>
    </row>
    <row r="29" spans="1:36" s="1" customFormat="1" ht="15.75" customHeight="1" x14ac:dyDescent="0.25">
      <c r="A29" s="216" t="s">
        <v>153</v>
      </c>
      <c r="B29" s="201"/>
      <c r="C29" s="201" t="s">
        <v>547</v>
      </c>
      <c r="D29" s="218">
        <v>35</v>
      </c>
      <c r="E29" s="203">
        <f t="shared" si="13"/>
        <v>0</v>
      </c>
      <c r="F29" s="220"/>
      <c r="G29" s="354" t="s">
        <v>153</v>
      </c>
      <c r="H29" s="341"/>
      <c r="I29" s="341" t="s">
        <v>547</v>
      </c>
      <c r="J29" s="356">
        <v>35</v>
      </c>
      <c r="K29" s="343">
        <f t="shared" si="14"/>
        <v>0</v>
      </c>
      <c r="L29" s="330"/>
      <c r="M29" s="354" t="s">
        <v>153</v>
      </c>
      <c r="N29" s="341"/>
      <c r="O29" s="341" t="s">
        <v>547</v>
      </c>
      <c r="P29" s="356">
        <v>35</v>
      </c>
      <c r="Q29" s="343">
        <f t="shared" si="15"/>
        <v>0</v>
      </c>
      <c r="R29" s="336"/>
      <c r="S29" s="354" t="s">
        <v>153</v>
      </c>
      <c r="T29" s="341"/>
      <c r="U29" s="341" t="s">
        <v>547</v>
      </c>
      <c r="V29" s="356">
        <v>35</v>
      </c>
      <c r="W29" s="343">
        <f t="shared" si="16"/>
        <v>0</v>
      </c>
      <c r="X29" s="319"/>
      <c r="Y29" s="354" t="s">
        <v>153</v>
      </c>
      <c r="Z29" s="341"/>
      <c r="AA29" s="341" t="s">
        <v>547</v>
      </c>
      <c r="AB29" s="356">
        <v>35</v>
      </c>
      <c r="AC29" s="343">
        <f t="shared" si="17"/>
        <v>0</v>
      </c>
      <c r="AD29" s="319"/>
      <c r="AE29" s="354" t="s">
        <v>153</v>
      </c>
      <c r="AF29" s="341"/>
      <c r="AG29" s="341" t="s">
        <v>547</v>
      </c>
      <c r="AH29" s="356">
        <v>35</v>
      </c>
      <c r="AI29" s="343">
        <f t="shared" si="18"/>
        <v>0</v>
      </c>
      <c r="AJ29" s="319"/>
    </row>
    <row r="30" spans="1:36" s="1" customFormat="1" ht="15.75" customHeight="1" x14ac:dyDescent="0.25">
      <c r="A30" s="216" t="s">
        <v>154</v>
      </c>
      <c r="B30" s="201"/>
      <c r="C30" s="201" t="s">
        <v>548</v>
      </c>
      <c r="D30" s="218">
        <v>25</v>
      </c>
      <c r="E30" s="203">
        <f t="shared" si="13"/>
        <v>0</v>
      </c>
      <c r="F30" s="220"/>
      <c r="G30" s="354" t="s">
        <v>154</v>
      </c>
      <c r="H30" s="341"/>
      <c r="I30" s="341" t="s">
        <v>548</v>
      </c>
      <c r="J30" s="356">
        <v>25</v>
      </c>
      <c r="K30" s="343">
        <f t="shared" si="14"/>
        <v>0</v>
      </c>
      <c r="L30" s="330"/>
      <c r="M30" s="354" t="s">
        <v>154</v>
      </c>
      <c r="N30" s="341"/>
      <c r="O30" s="341" t="s">
        <v>548</v>
      </c>
      <c r="P30" s="356">
        <v>25</v>
      </c>
      <c r="Q30" s="343">
        <f t="shared" si="15"/>
        <v>0</v>
      </c>
      <c r="R30" s="336"/>
      <c r="S30" s="354" t="s">
        <v>154</v>
      </c>
      <c r="T30" s="341"/>
      <c r="U30" s="341" t="s">
        <v>548</v>
      </c>
      <c r="V30" s="356">
        <v>25</v>
      </c>
      <c r="W30" s="343">
        <f t="shared" si="16"/>
        <v>0</v>
      </c>
      <c r="X30" s="319"/>
      <c r="Y30" s="354" t="s">
        <v>154</v>
      </c>
      <c r="Z30" s="341"/>
      <c r="AA30" s="341" t="s">
        <v>548</v>
      </c>
      <c r="AB30" s="356">
        <v>25</v>
      </c>
      <c r="AC30" s="343">
        <f t="shared" si="17"/>
        <v>0</v>
      </c>
      <c r="AD30" s="319"/>
      <c r="AE30" s="354" t="s">
        <v>154</v>
      </c>
      <c r="AF30" s="341"/>
      <c r="AG30" s="341" t="s">
        <v>548</v>
      </c>
      <c r="AH30" s="356">
        <v>25</v>
      </c>
      <c r="AI30" s="343">
        <f t="shared" si="18"/>
        <v>0</v>
      </c>
      <c r="AJ30" s="319"/>
    </row>
    <row r="31" spans="1:36" s="1" customFormat="1" ht="15.75" customHeight="1" thickBot="1" x14ac:dyDescent="0.3">
      <c r="A31" s="219" t="s">
        <v>162</v>
      </c>
      <c r="B31" s="345"/>
      <c r="C31" s="221"/>
      <c r="D31" s="222">
        <v>0</v>
      </c>
      <c r="E31" s="207">
        <f>D31*B31</f>
        <v>0</v>
      </c>
      <c r="F31" s="220"/>
      <c r="G31" s="357" t="s">
        <v>162</v>
      </c>
      <c r="H31" s="345"/>
      <c r="I31" s="359"/>
      <c r="J31" s="360">
        <v>0</v>
      </c>
      <c r="K31" s="347">
        <f>J31*H31</f>
        <v>0</v>
      </c>
      <c r="L31" s="330"/>
      <c r="M31" s="357" t="s">
        <v>162</v>
      </c>
      <c r="N31" s="345"/>
      <c r="O31" s="359"/>
      <c r="P31" s="360">
        <v>0</v>
      </c>
      <c r="Q31" s="347">
        <f>P31*N31</f>
        <v>0</v>
      </c>
      <c r="R31" s="336"/>
      <c r="S31" s="357" t="s">
        <v>162</v>
      </c>
      <c r="T31" s="345"/>
      <c r="U31" s="359"/>
      <c r="V31" s="360">
        <v>0</v>
      </c>
      <c r="W31" s="347">
        <f>V31*T31</f>
        <v>0</v>
      </c>
      <c r="X31" s="319"/>
      <c r="Y31" s="357" t="s">
        <v>162</v>
      </c>
      <c r="Z31" s="345"/>
      <c r="AA31" s="359"/>
      <c r="AB31" s="360">
        <v>0</v>
      </c>
      <c r="AC31" s="347">
        <f>AB31*Z31</f>
        <v>0</v>
      </c>
      <c r="AD31" s="319"/>
      <c r="AE31" s="357" t="s">
        <v>162</v>
      </c>
      <c r="AF31" s="345"/>
      <c r="AG31" s="359"/>
      <c r="AH31" s="360">
        <v>0</v>
      </c>
      <c r="AI31" s="347">
        <f>AH31*AF31</f>
        <v>0</v>
      </c>
      <c r="AJ31" s="319"/>
    </row>
    <row r="32" spans="1:36" s="1" customFormat="1" ht="15.75" customHeight="1" thickTop="1" x14ac:dyDescent="0.25">
      <c r="A32" s="212" t="s">
        <v>104</v>
      </c>
      <c r="B32" s="120"/>
      <c r="C32" s="120"/>
      <c r="D32" s="120"/>
      <c r="E32" s="38">
        <f>SUM(E28:E31)</f>
        <v>0</v>
      </c>
      <c r="F32" s="220"/>
      <c r="G32" s="352" t="s">
        <v>104</v>
      </c>
      <c r="H32" s="330"/>
      <c r="I32" s="330"/>
      <c r="J32" s="330"/>
      <c r="K32" s="325">
        <f>SUM(K28:K31)</f>
        <v>0</v>
      </c>
      <c r="L32" s="330"/>
      <c r="M32" s="352" t="s">
        <v>104</v>
      </c>
      <c r="N32" s="330"/>
      <c r="O32" s="330"/>
      <c r="P32" s="330"/>
      <c r="Q32" s="325">
        <f>SUM(Q28:Q31)</f>
        <v>0</v>
      </c>
      <c r="R32" s="336"/>
      <c r="S32" s="352" t="s">
        <v>104</v>
      </c>
      <c r="T32" s="330"/>
      <c r="U32" s="330"/>
      <c r="V32" s="330"/>
      <c r="W32" s="325">
        <f>SUM(W28:W31)</f>
        <v>0</v>
      </c>
      <c r="X32" s="319"/>
      <c r="Y32" s="352" t="s">
        <v>104</v>
      </c>
      <c r="Z32" s="330"/>
      <c r="AA32" s="330"/>
      <c r="AB32" s="330"/>
      <c r="AC32" s="325">
        <f>SUM(AC28:AC31)</f>
        <v>0</v>
      </c>
      <c r="AD32" s="319"/>
      <c r="AE32" s="352" t="s">
        <v>104</v>
      </c>
      <c r="AF32" s="330"/>
      <c r="AG32" s="330"/>
      <c r="AH32" s="330"/>
      <c r="AI32" s="325">
        <f>SUM(AI28:AI31)</f>
        <v>0</v>
      </c>
      <c r="AJ32" s="319"/>
    </row>
    <row r="33" spans="1:36" s="126" customFormat="1" x14ac:dyDescent="0.25">
      <c r="A33" s="216"/>
      <c r="B33" s="201"/>
      <c r="C33" s="201"/>
      <c r="D33" s="120"/>
      <c r="E33" s="203"/>
      <c r="F33" s="196"/>
      <c r="G33" s="354"/>
      <c r="H33" s="341"/>
      <c r="I33" s="341"/>
      <c r="J33" s="330"/>
      <c r="K33" s="343"/>
      <c r="L33" s="330"/>
      <c r="M33" s="354"/>
      <c r="N33" s="341"/>
      <c r="O33" s="341"/>
      <c r="P33" s="330"/>
      <c r="Q33" s="343"/>
      <c r="R33" s="336"/>
      <c r="S33" s="354"/>
      <c r="T33" s="341"/>
      <c r="U33" s="341"/>
      <c r="V33" s="330"/>
      <c r="W33" s="343"/>
      <c r="X33" s="319"/>
      <c r="Y33" s="354"/>
      <c r="Z33" s="341"/>
      <c r="AA33" s="341"/>
      <c r="AB33" s="330"/>
      <c r="AC33" s="343"/>
      <c r="AD33" s="319"/>
      <c r="AE33" s="354"/>
      <c r="AF33" s="341"/>
      <c r="AG33" s="341"/>
      <c r="AH33" s="330"/>
      <c r="AI33" s="343"/>
      <c r="AJ33" s="319"/>
    </row>
    <row r="34" spans="1:36" s="126" customFormat="1" x14ac:dyDescent="0.25">
      <c r="A34" s="212" t="s">
        <v>637</v>
      </c>
      <c r="B34" s="198" t="s">
        <v>576</v>
      </c>
      <c r="C34" s="198" t="s">
        <v>137</v>
      </c>
      <c r="D34" s="270" t="s">
        <v>141</v>
      </c>
      <c r="E34" s="271" t="s">
        <v>142</v>
      </c>
      <c r="F34" s="196"/>
      <c r="G34" s="352" t="s">
        <v>637</v>
      </c>
      <c r="H34" s="338" t="s">
        <v>576</v>
      </c>
      <c r="I34" s="338" t="s">
        <v>137</v>
      </c>
      <c r="J34" s="390" t="s">
        <v>141</v>
      </c>
      <c r="K34" s="391" t="s">
        <v>142</v>
      </c>
      <c r="L34" s="330"/>
      <c r="M34" s="352" t="s">
        <v>637</v>
      </c>
      <c r="N34" s="338" t="s">
        <v>576</v>
      </c>
      <c r="O34" s="338" t="s">
        <v>137</v>
      </c>
      <c r="P34" s="390" t="s">
        <v>141</v>
      </c>
      <c r="Q34" s="391" t="s">
        <v>142</v>
      </c>
      <c r="R34" s="336"/>
      <c r="S34" s="352" t="s">
        <v>637</v>
      </c>
      <c r="T34" s="338" t="s">
        <v>576</v>
      </c>
      <c r="U34" s="338" t="s">
        <v>137</v>
      </c>
      <c r="V34" s="390" t="s">
        <v>141</v>
      </c>
      <c r="W34" s="391" t="s">
        <v>142</v>
      </c>
      <c r="X34" s="319"/>
      <c r="Y34" s="352" t="s">
        <v>637</v>
      </c>
      <c r="Z34" s="338" t="s">
        <v>576</v>
      </c>
      <c r="AA34" s="338" t="s">
        <v>137</v>
      </c>
      <c r="AB34" s="390" t="s">
        <v>141</v>
      </c>
      <c r="AC34" s="391" t="s">
        <v>142</v>
      </c>
      <c r="AD34" s="319"/>
      <c r="AE34" s="352" t="s">
        <v>637</v>
      </c>
      <c r="AF34" s="338" t="s">
        <v>576</v>
      </c>
      <c r="AG34" s="338" t="s">
        <v>137</v>
      </c>
      <c r="AH34" s="390" t="s">
        <v>141</v>
      </c>
      <c r="AI34" s="391" t="s">
        <v>142</v>
      </c>
      <c r="AJ34" s="319"/>
    </row>
    <row r="35" spans="1:36" s="1" customFormat="1" ht="15.75" customHeight="1" x14ac:dyDescent="0.25">
      <c r="A35" s="216" t="s">
        <v>634</v>
      </c>
      <c r="B35" s="201"/>
      <c r="C35" s="201" t="s">
        <v>550</v>
      </c>
      <c r="D35" s="218">
        <v>0</v>
      </c>
      <c r="E35" s="203">
        <f t="shared" ref="E35:E36" si="19">D35*B35</f>
        <v>0</v>
      </c>
      <c r="F35" s="220"/>
      <c r="G35" s="354" t="s">
        <v>634</v>
      </c>
      <c r="H35" s="341"/>
      <c r="I35" s="341" t="s">
        <v>550</v>
      </c>
      <c r="J35" s="356">
        <v>0</v>
      </c>
      <c r="K35" s="343">
        <f t="shared" ref="K35:K36" si="20">J35*H35</f>
        <v>0</v>
      </c>
      <c r="L35" s="330"/>
      <c r="M35" s="354" t="s">
        <v>634</v>
      </c>
      <c r="N35" s="341"/>
      <c r="O35" s="341" t="s">
        <v>550</v>
      </c>
      <c r="P35" s="356">
        <v>0</v>
      </c>
      <c r="Q35" s="343">
        <f t="shared" ref="Q35:Q36" si="21">P35*N35</f>
        <v>0</v>
      </c>
      <c r="R35" s="336"/>
      <c r="S35" s="354" t="s">
        <v>634</v>
      </c>
      <c r="T35" s="341"/>
      <c r="U35" s="341" t="s">
        <v>550</v>
      </c>
      <c r="V35" s="356">
        <v>0</v>
      </c>
      <c r="W35" s="343">
        <f t="shared" ref="W35:W36" si="22">V35*T35</f>
        <v>0</v>
      </c>
      <c r="X35" s="319"/>
      <c r="Y35" s="354" t="s">
        <v>634</v>
      </c>
      <c r="Z35" s="341"/>
      <c r="AA35" s="341" t="s">
        <v>550</v>
      </c>
      <c r="AB35" s="356">
        <v>0</v>
      </c>
      <c r="AC35" s="343">
        <f t="shared" ref="AC35:AC36" si="23">AB35*Z35</f>
        <v>0</v>
      </c>
      <c r="AD35" s="319"/>
      <c r="AE35" s="354" t="s">
        <v>634</v>
      </c>
      <c r="AF35" s="341"/>
      <c r="AG35" s="341" t="s">
        <v>550</v>
      </c>
      <c r="AH35" s="356">
        <v>0</v>
      </c>
      <c r="AI35" s="343">
        <f t="shared" ref="AI35:AI36" si="24">AH35*AF35</f>
        <v>0</v>
      </c>
      <c r="AJ35" s="319"/>
    </row>
    <row r="36" spans="1:36" s="1" customFormat="1" ht="15.75" customHeight="1" x14ac:dyDescent="0.25">
      <c r="A36" s="216" t="s">
        <v>635</v>
      </c>
      <c r="B36" s="201"/>
      <c r="C36" s="201" t="s">
        <v>550</v>
      </c>
      <c r="D36" s="218">
        <v>0</v>
      </c>
      <c r="E36" s="203">
        <f t="shared" si="19"/>
        <v>0</v>
      </c>
      <c r="F36" s="220"/>
      <c r="G36" s="354" t="s">
        <v>635</v>
      </c>
      <c r="H36" s="341"/>
      <c r="I36" s="341" t="s">
        <v>550</v>
      </c>
      <c r="J36" s="356">
        <v>0</v>
      </c>
      <c r="K36" s="343">
        <f t="shared" si="20"/>
        <v>0</v>
      </c>
      <c r="L36" s="330"/>
      <c r="M36" s="354" t="s">
        <v>635</v>
      </c>
      <c r="N36" s="341"/>
      <c r="O36" s="341" t="s">
        <v>550</v>
      </c>
      <c r="P36" s="356">
        <v>0</v>
      </c>
      <c r="Q36" s="343">
        <f t="shared" si="21"/>
        <v>0</v>
      </c>
      <c r="R36" s="336"/>
      <c r="S36" s="354" t="s">
        <v>635</v>
      </c>
      <c r="T36" s="341"/>
      <c r="U36" s="341" t="s">
        <v>550</v>
      </c>
      <c r="V36" s="356">
        <v>0</v>
      </c>
      <c r="W36" s="343">
        <f t="shared" si="22"/>
        <v>0</v>
      </c>
      <c r="X36" s="319"/>
      <c r="Y36" s="354" t="s">
        <v>635</v>
      </c>
      <c r="Z36" s="341"/>
      <c r="AA36" s="341" t="s">
        <v>550</v>
      </c>
      <c r="AB36" s="356">
        <v>0</v>
      </c>
      <c r="AC36" s="343">
        <f t="shared" si="23"/>
        <v>0</v>
      </c>
      <c r="AD36" s="319"/>
      <c r="AE36" s="354" t="s">
        <v>635</v>
      </c>
      <c r="AF36" s="341"/>
      <c r="AG36" s="341" t="s">
        <v>550</v>
      </c>
      <c r="AH36" s="356">
        <v>0</v>
      </c>
      <c r="AI36" s="343">
        <f t="shared" si="24"/>
        <v>0</v>
      </c>
      <c r="AJ36" s="319"/>
    </row>
    <row r="37" spans="1:36" s="1" customFormat="1" ht="15.75" customHeight="1" thickBot="1" x14ac:dyDescent="0.3">
      <c r="A37" s="219" t="s">
        <v>632</v>
      </c>
      <c r="B37" s="345"/>
      <c r="C37" s="205"/>
      <c r="D37" s="222">
        <v>0</v>
      </c>
      <c r="E37" s="207">
        <f>D37*B37</f>
        <v>0</v>
      </c>
      <c r="F37" s="220"/>
      <c r="G37" s="357" t="s">
        <v>632</v>
      </c>
      <c r="H37" s="345"/>
      <c r="I37" s="345"/>
      <c r="J37" s="360">
        <v>0</v>
      </c>
      <c r="K37" s="347">
        <f>J37*H37</f>
        <v>0</v>
      </c>
      <c r="L37" s="330"/>
      <c r="M37" s="357" t="s">
        <v>632</v>
      </c>
      <c r="N37" s="345"/>
      <c r="O37" s="345"/>
      <c r="P37" s="360">
        <v>0</v>
      </c>
      <c r="Q37" s="347">
        <f>P37*N37</f>
        <v>0</v>
      </c>
      <c r="R37" s="336"/>
      <c r="S37" s="357" t="s">
        <v>632</v>
      </c>
      <c r="T37" s="345"/>
      <c r="U37" s="345"/>
      <c r="V37" s="360">
        <v>0</v>
      </c>
      <c r="W37" s="347">
        <f>V37*T37</f>
        <v>0</v>
      </c>
      <c r="X37" s="319"/>
      <c r="Y37" s="357" t="s">
        <v>632</v>
      </c>
      <c r="Z37" s="345"/>
      <c r="AA37" s="345"/>
      <c r="AB37" s="360">
        <v>0</v>
      </c>
      <c r="AC37" s="347">
        <f>AB37*Z37</f>
        <v>0</v>
      </c>
      <c r="AD37" s="319"/>
      <c r="AE37" s="357" t="s">
        <v>632</v>
      </c>
      <c r="AF37" s="345"/>
      <c r="AG37" s="345"/>
      <c r="AH37" s="360">
        <v>0</v>
      </c>
      <c r="AI37" s="347">
        <f>AH37*AF37</f>
        <v>0</v>
      </c>
      <c r="AJ37" s="319"/>
    </row>
    <row r="38" spans="1:36" s="1" customFormat="1" ht="15.75" customHeight="1" thickTop="1" x14ac:dyDescent="0.25">
      <c r="A38" s="212" t="s">
        <v>104</v>
      </c>
      <c r="B38" s="341"/>
      <c r="C38" s="120"/>
      <c r="D38" s="120"/>
      <c r="E38" s="38">
        <f>SUM(E35:E37)</f>
        <v>0</v>
      </c>
      <c r="F38" s="220"/>
      <c r="G38" s="352" t="s">
        <v>104</v>
      </c>
      <c r="H38" s="341"/>
      <c r="I38" s="330"/>
      <c r="J38" s="330"/>
      <c r="K38" s="325">
        <f>SUM(K35:K37)</f>
        <v>0</v>
      </c>
      <c r="L38" s="330"/>
      <c r="M38" s="352" t="s">
        <v>104</v>
      </c>
      <c r="N38" s="341"/>
      <c r="O38" s="330"/>
      <c r="P38" s="330"/>
      <c r="Q38" s="325">
        <f>SUM(Q35:Q37)</f>
        <v>0</v>
      </c>
      <c r="R38" s="336"/>
      <c r="S38" s="352" t="s">
        <v>104</v>
      </c>
      <c r="T38" s="341"/>
      <c r="U38" s="330"/>
      <c r="V38" s="330"/>
      <c r="W38" s="325">
        <f>SUM(W35:W37)</f>
        <v>0</v>
      </c>
      <c r="X38" s="319"/>
      <c r="Y38" s="352" t="s">
        <v>104</v>
      </c>
      <c r="Z38" s="341"/>
      <c r="AA38" s="330"/>
      <c r="AB38" s="330"/>
      <c r="AC38" s="325">
        <f>SUM(AC35:AC37)</f>
        <v>0</v>
      </c>
      <c r="AD38" s="319"/>
      <c r="AE38" s="352" t="s">
        <v>104</v>
      </c>
      <c r="AF38" s="341"/>
      <c r="AG38" s="330"/>
      <c r="AH38" s="330"/>
      <c r="AI38" s="325">
        <f>SUM(AI35:AI37)</f>
        <v>0</v>
      </c>
      <c r="AJ38" s="319"/>
    </row>
    <row r="39" spans="1:36" s="1" customFormat="1" ht="15.75" customHeight="1" thickBot="1" x14ac:dyDescent="0.3">
      <c r="A39" s="223"/>
      <c r="B39" s="224"/>
      <c r="C39" s="224"/>
      <c r="D39" s="224"/>
      <c r="E39" s="225"/>
      <c r="F39" s="220"/>
      <c r="G39" s="361"/>
      <c r="H39" s="362"/>
      <c r="I39" s="362"/>
      <c r="J39" s="362"/>
      <c r="K39" s="363"/>
      <c r="L39" s="330"/>
      <c r="M39" s="361"/>
      <c r="N39" s="362"/>
      <c r="O39" s="362"/>
      <c r="P39" s="362"/>
      <c r="Q39" s="363"/>
      <c r="R39" s="336"/>
      <c r="S39" s="361"/>
      <c r="T39" s="362"/>
      <c r="U39" s="362"/>
      <c r="V39" s="362"/>
      <c r="W39" s="363"/>
      <c r="X39" s="319"/>
      <c r="Y39" s="361"/>
      <c r="Z39" s="362"/>
      <c r="AA39" s="362"/>
      <c r="AB39" s="362"/>
      <c r="AC39" s="363"/>
      <c r="AD39" s="319"/>
      <c r="AE39" s="361"/>
      <c r="AF39" s="362"/>
      <c r="AG39" s="362"/>
      <c r="AH39" s="362"/>
      <c r="AI39" s="363"/>
      <c r="AJ39" s="319"/>
    </row>
    <row r="40" spans="1:36" s="1" customFormat="1" ht="15.75" thickBot="1" x14ac:dyDescent="0.3">
      <c r="A40" s="42" t="s">
        <v>135</v>
      </c>
      <c r="B40" s="398"/>
      <c r="C40" s="226"/>
      <c r="D40" s="226"/>
      <c r="E40" s="282">
        <f>SUM(E14+E25+E32+E38)</f>
        <v>0</v>
      </c>
      <c r="F40" s="220"/>
      <c r="G40" s="328" t="s">
        <v>135</v>
      </c>
      <c r="H40" s="398"/>
      <c r="I40" s="364"/>
      <c r="J40" s="364"/>
      <c r="K40" s="394">
        <f>SUM(K14+K25+K32+K38)</f>
        <v>0</v>
      </c>
      <c r="L40" s="330"/>
      <c r="M40" s="328" t="s">
        <v>135</v>
      </c>
      <c r="N40" s="398"/>
      <c r="O40" s="364"/>
      <c r="P40" s="364"/>
      <c r="Q40" s="394">
        <f>SUM(Q14+Q25+Q32+Q38)</f>
        <v>0</v>
      </c>
      <c r="R40" s="336"/>
      <c r="S40" s="328" t="s">
        <v>135</v>
      </c>
      <c r="T40" s="398"/>
      <c r="U40" s="364"/>
      <c r="V40" s="364"/>
      <c r="W40" s="394">
        <f>SUM(W14+W25+W32+W38)</f>
        <v>0</v>
      </c>
      <c r="X40" s="319"/>
      <c r="Y40" s="328" t="s">
        <v>135</v>
      </c>
      <c r="Z40" s="398"/>
      <c r="AA40" s="364"/>
      <c r="AB40" s="364"/>
      <c r="AC40" s="394">
        <f>SUM(AC14+AC25+AC32+AC38)</f>
        <v>0</v>
      </c>
      <c r="AD40" s="319"/>
      <c r="AE40" s="328" t="s">
        <v>135</v>
      </c>
      <c r="AF40" s="398"/>
      <c r="AG40" s="364"/>
      <c r="AH40" s="364"/>
      <c r="AI40" s="394">
        <f>SUM(AI14+AI25+AI32+AI38)</f>
        <v>0</v>
      </c>
      <c r="AJ40" s="319"/>
    </row>
    <row r="41" spans="1:36" ht="15.75" thickBot="1" x14ac:dyDescent="0.3">
      <c r="A41" s="196"/>
      <c r="B41" s="196"/>
      <c r="C41" s="196"/>
      <c r="D41" s="196"/>
      <c r="E41" s="196"/>
      <c r="F41" s="196"/>
      <c r="G41" s="336"/>
      <c r="H41" s="336"/>
      <c r="I41" s="336"/>
      <c r="J41" s="336"/>
      <c r="K41" s="336"/>
      <c r="L41" s="330"/>
      <c r="M41" s="336"/>
      <c r="N41" s="336"/>
      <c r="O41" s="336"/>
      <c r="P41" s="336"/>
      <c r="Q41" s="336"/>
      <c r="R41" s="336"/>
      <c r="S41" s="336"/>
      <c r="T41" s="336"/>
      <c r="U41" s="336"/>
      <c r="V41" s="336"/>
      <c r="W41" s="336"/>
      <c r="Y41" s="336"/>
      <c r="Z41" s="336"/>
      <c r="AA41" s="336"/>
      <c r="AB41" s="336"/>
      <c r="AC41" s="336"/>
      <c r="AE41" s="336"/>
      <c r="AF41" s="336"/>
      <c r="AG41" s="336"/>
      <c r="AH41" s="336"/>
      <c r="AI41" s="336"/>
    </row>
    <row r="42" spans="1:36" x14ac:dyDescent="0.25">
      <c r="A42" s="34" t="s">
        <v>636</v>
      </c>
      <c r="B42" s="194"/>
      <c r="C42" s="194"/>
      <c r="D42" s="194"/>
      <c r="E42" s="195"/>
      <c r="F42" s="196"/>
      <c r="G42" s="322" t="s">
        <v>636</v>
      </c>
      <c r="H42" s="334"/>
      <c r="I42" s="334"/>
      <c r="J42" s="334"/>
      <c r="K42" s="335"/>
      <c r="L42" s="330"/>
      <c r="M42" s="322" t="s">
        <v>636</v>
      </c>
      <c r="N42" s="334"/>
      <c r="O42" s="334"/>
      <c r="P42" s="334"/>
      <c r="Q42" s="335"/>
      <c r="R42" s="336"/>
      <c r="S42" s="322" t="s">
        <v>636</v>
      </c>
      <c r="T42" s="334"/>
      <c r="U42" s="334"/>
      <c r="V42" s="334"/>
      <c r="W42" s="335"/>
      <c r="Y42" s="322" t="s">
        <v>636</v>
      </c>
      <c r="Z42" s="334"/>
      <c r="AA42" s="334"/>
      <c r="AB42" s="334"/>
      <c r="AC42" s="335"/>
      <c r="AE42" s="322" t="s">
        <v>636</v>
      </c>
      <c r="AF42" s="334"/>
      <c r="AG42" s="334"/>
      <c r="AH42" s="334"/>
      <c r="AI42" s="335"/>
    </row>
    <row r="43" spans="1:36" s="126" customFormat="1" x14ac:dyDescent="0.25">
      <c r="A43" s="197" t="s">
        <v>122</v>
      </c>
      <c r="B43" s="198" t="s">
        <v>576</v>
      </c>
      <c r="C43" s="198" t="s">
        <v>137</v>
      </c>
      <c r="D43" s="198" t="s">
        <v>188</v>
      </c>
      <c r="E43" s="199" t="s">
        <v>124</v>
      </c>
      <c r="F43" s="196"/>
      <c r="G43" s="337" t="s">
        <v>122</v>
      </c>
      <c r="H43" s="338" t="s">
        <v>576</v>
      </c>
      <c r="I43" s="338" t="s">
        <v>137</v>
      </c>
      <c r="J43" s="338" t="s">
        <v>188</v>
      </c>
      <c r="K43" s="339" t="s">
        <v>124</v>
      </c>
      <c r="L43" s="330"/>
      <c r="M43" s="337" t="s">
        <v>122</v>
      </c>
      <c r="N43" s="338" t="s">
        <v>576</v>
      </c>
      <c r="O43" s="338" t="s">
        <v>137</v>
      </c>
      <c r="P43" s="338" t="s">
        <v>188</v>
      </c>
      <c r="Q43" s="339" t="s">
        <v>124</v>
      </c>
      <c r="R43" s="336"/>
      <c r="S43" s="337" t="s">
        <v>122</v>
      </c>
      <c r="T43" s="338" t="s">
        <v>576</v>
      </c>
      <c r="U43" s="338" t="s">
        <v>137</v>
      </c>
      <c r="V43" s="338" t="s">
        <v>188</v>
      </c>
      <c r="W43" s="339" t="s">
        <v>124</v>
      </c>
      <c r="X43" s="319"/>
      <c r="Y43" s="337" t="s">
        <v>122</v>
      </c>
      <c r="Z43" s="338" t="s">
        <v>576</v>
      </c>
      <c r="AA43" s="338" t="s">
        <v>137</v>
      </c>
      <c r="AB43" s="338" t="s">
        <v>188</v>
      </c>
      <c r="AC43" s="339" t="s">
        <v>124</v>
      </c>
      <c r="AD43" s="319"/>
      <c r="AE43" s="337" t="s">
        <v>122</v>
      </c>
      <c r="AF43" s="338" t="s">
        <v>576</v>
      </c>
      <c r="AG43" s="338" t="s">
        <v>137</v>
      </c>
      <c r="AH43" s="338" t="s">
        <v>188</v>
      </c>
      <c r="AI43" s="339" t="s">
        <v>124</v>
      </c>
      <c r="AJ43" s="319"/>
    </row>
    <row r="44" spans="1:36" s="126" customFormat="1" x14ac:dyDescent="0.25">
      <c r="A44" s="200" t="s">
        <v>125</v>
      </c>
      <c r="B44" s="201"/>
      <c r="C44" s="201" t="s">
        <v>543</v>
      </c>
      <c r="D44" s="202">
        <v>165</v>
      </c>
      <c r="E44" s="203">
        <f>B44*D44</f>
        <v>0</v>
      </c>
      <c r="F44" s="196"/>
      <c r="G44" s="340" t="s">
        <v>125</v>
      </c>
      <c r="H44" s="341"/>
      <c r="I44" s="341" t="s">
        <v>543</v>
      </c>
      <c r="J44" s="342">
        <v>165</v>
      </c>
      <c r="K44" s="343">
        <f>H44*J44</f>
        <v>0</v>
      </c>
      <c r="L44" s="330"/>
      <c r="M44" s="340" t="s">
        <v>125</v>
      </c>
      <c r="N44" s="341"/>
      <c r="O44" s="341" t="s">
        <v>543</v>
      </c>
      <c r="P44" s="342">
        <v>165</v>
      </c>
      <c r="Q44" s="343">
        <f>N44*P44</f>
        <v>0</v>
      </c>
      <c r="R44" s="336"/>
      <c r="S44" s="340" t="s">
        <v>125</v>
      </c>
      <c r="T44" s="341"/>
      <c r="U44" s="341" t="s">
        <v>543</v>
      </c>
      <c r="V44" s="342">
        <v>165</v>
      </c>
      <c r="W44" s="343">
        <f>T44*V44</f>
        <v>0</v>
      </c>
      <c r="X44" s="319"/>
      <c r="Y44" s="340" t="s">
        <v>125</v>
      </c>
      <c r="Z44" s="341"/>
      <c r="AA44" s="341" t="s">
        <v>543</v>
      </c>
      <c r="AB44" s="342">
        <v>165</v>
      </c>
      <c r="AC44" s="343">
        <f>Z44*AB44</f>
        <v>0</v>
      </c>
      <c r="AD44" s="319"/>
      <c r="AE44" s="340" t="s">
        <v>125</v>
      </c>
      <c r="AF44" s="341"/>
      <c r="AG44" s="341" t="s">
        <v>543</v>
      </c>
      <c r="AH44" s="342">
        <v>165</v>
      </c>
      <c r="AI44" s="343">
        <f>AF44*AH44</f>
        <v>0</v>
      </c>
      <c r="AJ44" s="319"/>
    </row>
    <row r="45" spans="1:36" s="126" customFormat="1" x14ac:dyDescent="0.25">
      <c r="A45" s="200" t="s">
        <v>126</v>
      </c>
      <c r="B45" s="201"/>
      <c r="C45" s="201" t="s">
        <v>543</v>
      </c>
      <c r="D45" s="202">
        <v>139</v>
      </c>
      <c r="E45" s="203">
        <f t="shared" ref="E45:E52" si="25">B45*D45</f>
        <v>0</v>
      </c>
      <c r="F45" s="196"/>
      <c r="G45" s="340" t="s">
        <v>126</v>
      </c>
      <c r="H45" s="341"/>
      <c r="I45" s="341" t="s">
        <v>543</v>
      </c>
      <c r="J45" s="342">
        <v>139</v>
      </c>
      <c r="K45" s="343">
        <f t="shared" ref="K45:K52" si="26">H45*J45</f>
        <v>0</v>
      </c>
      <c r="L45" s="330"/>
      <c r="M45" s="340" t="s">
        <v>126</v>
      </c>
      <c r="N45" s="341"/>
      <c r="O45" s="341" t="s">
        <v>543</v>
      </c>
      <c r="P45" s="342">
        <v>139</v>
      </c>
      <c r="Q45" s="343">
        <f t="shared" ref="Q45:Q52" si="27">N45*P45</f>
        <v>0</v>
      </c>
      <c r="R45" s="336"/>
      <c r="S45" s="340" t="s">
        <v>126</v>
      </c>
      <c r="T45" s="341"/>
      <c r="U45" s="341" t="s">
        <v>543</v>
      </c>
      <c r="V45" s="342">
        <v>139</v>
      </c>
      <c r="W45" s="343">
        <f t="shared" ref="W45:W52" si="28">T45*V45</f>
        <v>0</v>
      </c>
      <c r="X45" s="319"/>
      <c r="Y45" s="340" t="s">
        <v>126</v>
      </c>
      <c r="Z45" s="341"/>
      <c r="AA45" s="341" t="s">
        <v>543</v>
      </c>
      <c r="AB45" s="342">
        <v>139</v>
      </c>
      <c r="AC45" s="343">
        <f t="shared" ref="AC45:AC52" si="29">Z45*AB45</f>
        <v>0</v>
      </c>
      <c r="AD45" s="319"/>
      <c r="AE45" s="340" t="s">
        <v>126</v>
      </c>
      <c r="AF45" s="341"/>
      <c r="AG45" s="341" t="s">
        <v>543</v>
      </c>
      <c r="AH45" s="342">
        <v>139</v>
      </c>
      <c r="AI45" s="343">
        <f t="shared" ref="AI45:AI52" si="30">AF45*AH45</f>
        <v>0</v>
      </c>
      <c r="AJ45" s="319"/>
    </row>
    <row r="46" spans="1:36" s="126" customFormat="1" x14ac:dyDescent="0.25">
      <c r="A46" s="200" t="s">
        <v>127</v>
      </c>
      <c r="B46" s="201"/>
      <c r="C46" s="201" t="s">
        <v>543</v>
      </c>
      <c r="D46" s="202">
        <v>139</v>
      </c>
      <c r="E46" s="203">
        <f t="shared" si="25"/>
        <v>0</v>
      </c>
      <c r="F46" s="196"/>
      <c r="G46" s="340" t="s">
        <v>127</v>
      </c>
      <c r="H46" s="341"/>
      <c r="I46" s="341" t="s">
        <v>543</v>
      </c>
      <c r="J46" s="342">
        <v>139</v>
      </c>
      <c r="K46" s="343">
        <f t="shared" si="26"/>
        <v>0</v>
      </c>
      <c r="L46" s="330"/>
      <c r="M46" s="340" t="s">
        <v>127</v>
      </c>
      <c r="N46" s="341"/>
      <c r="O46" s="341" t="s">
        <v>543</v>
      </c>
      <c r="P46" s="342">
        <v>139</v>
      </c>
      <c r="Q46" s="343">
        <f t="shared" si="27"/>
        <v>0</v>
      </c>
      <c r="R46" s="336"/>
      <c r="S46" s="340" t="s">
        <v>127</v>
      </c>
      <c r="T46" s="341"/>
      <c r="U46" s="341" t="s">
        <v>543</v>
      </c>
      <c r="V46" s="342">
        <v>139</v>
      </c>
      <c r="W46" s="343">
        <f t="shared" si="28"/>
        <v>0</v>
      </c>
      <c r="X46" s="319"/>
      <c r="Y46" s="340" t="s">
        <v>127</v>
      </c>
      <c r="Z46" s="341"/>
      <c r="AA46" s="341" t="s">
        <v>543</v>
      </c>
      <c r="AB46" s="342">
        <v>139</v>
      </c>
      <c r="AC46" s="343">
        <f t="shared" si="29"/>
        <v>0</v>
      </c>
      <c r="AD46" s="319"/>
      <c r="AE46" s="340" t="s">
        <v>127</v>
      </c>
      <c r="AF46" s="341"/>
      <c r="AG46" s="341" t="s">
        <v>543</v>
      </c>
      <c r="AH46" s="342">
        <v>139</v>
      </c>
      <c r="AI46" s="343">
        <f t="shared" si="30"/>
        <v>0</v>
      </c>
      <c r="AJ46" s="319"/>
    </row>
    <row r="47" spans="1:36" s="126" customFormat="1" x14ac:dyDescent="0.25">
      <c r="A47" s="200" t="s">
        <v>129</v>
      </c>
      <c r="B47" s="201"/>
      <c r="C47" s="201" t="s">
        <v>543</v>
      </c>
      <c r="D47" s="202">
        <v>119</v>
      </c>
      <c r="E47" s="203">
        <f t="shared" si="25"/>
        <v>0</v>
      </c>
      <c r="F47" s="196"/>
      <c r="G47" s="340" t="s">
        <v>129</v>
      </c>
      <c r="H47" s="341"/>
      <c r="I47" s="341" t="s">
        <v>543</v>
      </c>
      <c r="J47" s="342">
        <v>119</v>
      </c>
      <c r="K47" s="343">
        <f t="shared" si="26"/>
        <v>0</v>
      </c>
      <c r="L47" s="330"/>
      <c r="M47" s="340" t="s">
        <v>129</v>
      </c>
      <c r="N47" s="341"/>
      <c r="O47" s="341" t="s">
        <v>543</v>
      </c>
      <c r="P47" s="342">
        <v>119</v>
      </c>
      <c r="Q47" s="343">
        <f t="shared" si="27"/>
        <v>0</v>
      </c>
      <c r="R47" s="336"/>
      <c r="S47" s="340" t="s">
        <v>129</v>
      </c>
      <c r="T47" s="341"/>
      <c r="U47" s="341" t="s">
        <v>543</v>
      </c>
      <c r="V47" s="342">
        <v>119</v>
      </c>
      <c r="W47" s="343">
        <f t="shared" si="28"/>
        <v>0</v>
      </c>
      <c r="X47" s="319"/>
      <c r="Y47" s="340" t="s">
        <v>129</v>
      </c>
      <c r="Z47" s="341"/>
      <c r="AA47" s="341" t="s">
        <v>543</v>
      </c>
      <c r="AB47" s="342">
        <v>119</v>
      </c>
      <c r="AC47" s="343">
        <f t="shared" si="29"/>
        <v>0</v>
      </c>
      <c r="AD47" s="319"/>
      <c r="AE47" s="340" t="s">
        <v>129</v>
      </c>
      <c r="AF47" s="341"/>
      <c r="AG47" s="341" t="s">
        <v>543</v>
      </c>
      <c r="AH47" s="342">
        <v>119</v>
      </c>
      <c r="AI47" s="343">
        <f t="shared" si="30"/>
        <v>0</v>
      </c>
      <c r="AJ47" s="319"/>
    </row>
    <row r="48" spans="1:36" s="126" customFormat="1" x14ac:dyDescent="0.25">
      <c r="A48" s="200" t="s">
        <v>130</v>
      </c>
      <c r="B48" s="201"/>
      <c r="C48" s="201" t="s">
        <v>543</v>
      </c>
      <c r="D48" s="202">
        <v>99</v>
      </c>
      <c r="E48" s="203">
        <f t="shared" si="25"/>
        <v>0</v>
      </c>
      <c r="F48" s="196"/>
      <c r="G48" s="340" t="s">
        <v>130</v>
      </c>
      <c r="H48" s="341"/>
      <c r="I48" s="341" t="s">
        <v>543</v>
      </c>
      <c r="J48" s="342">
        <v>99</v>
      </c>
      <c r="K48" s="343">
        <f t="shared" si="26"/>
        <v>0</v>
      </c>
      <c r="L48" s="330"/>
      <c r="M48" s="340" t="s">
        <v>130</v>
      </c>
      <c r="N48" s="341"/>
      <c r="O48" s="341" t="s">
        <v>543</v>
      </c>
      <c r="P48" s="342">
        <v>99</v>
      </c>
      <c r="Q48" s="343">
        <f t="shared" si="27"/>
        <v>0</v>
      </c>
      <c r="R48" s="336"/>
      <c r="S48" s="340" t="s">
        <v>130</v>
      </c>
      <c r="T48" s="341"/>
      <c r="U48" s="341" t="s">
        <v>543</v>
      </c>
      <c r="V48" s="342">
        <v>99</v>
      </c>
      <c r="W48" s="343">
        <f t="shared" si="28"/>
        <v>0</v>
      </c>
      <c r="X48" s="319"/>
      <c r="Y48" s="340" t="s">
        <v>130</v>
      </c>
      <c r="Z48" s="341"/>
      <c r="AA48" s="341" t="s">
        <v>543</v>
      </c>
      <c r="AB48" s="342">
        <v>99</v>
      </c>
      <c r="AC48" s="343">
        <f t="shared" si="29"/>
        <v>0</v>
      </c>
      <c r="AD48" s="319"/>
      <c r="AE48" s="340" t="s">
        <v>130</v>
      </c>
      <c r="AF48" s="341"/>
      <c r="AG48" s="341" t="s">
        <v>543</v>
      </c>
      <c r="AH48" s="342">
        <v>99</v>
      </c>
      <c r="AI48" s="343">
        <f t="shared" si="30"/>
        <v>0</v>
      </c>
      <c r="AJ48" s="319"/>
    </row>
    <row r="49" spans="1:36" s="126" customFormat="1" x14ac:dyDescent="0.25">
      <c r="A49" s="200" t="s">
        <v>131</v>
      </c>
      <c r="B49" s="201"/>
      <c r="C49" s="201" t="s">
        <v>543</v>
      </c>
      <c r="D49" s="202">
        <v>92</v>
      </c>
      <c r="E49" s="203">
        <f t="shared" si="25"/>
        <v>0</v>
      </c>
      <c r="F49" s="196"/>
      <c r="G49" s="340" t="s">
        <v>131</v>
      </c>
      <c r="H49" s="341"/>
      <c r="I49" s="341" t="s">
        <v>543</v>
      </c>
      <c r="J49" s="342">
        <v>92</v>
      </c>
      <c r="K49" s="343">
        <f t="shared" si="26"/>
        <v>0</v>
      </c>
      <c r="L49" s="330"/>
      <c r="M49" s="340" t="s">
        <v>131</v>
      </c>
      <c r="N49" s="341"/>
      <c r="O49" s="341" t="s">
        <v>543</v>
      </c>
      <c r="P49" s="342">
        <v>92</v>
      </c>
      <c r="Q49" s="343">
        <f t="shared" si="27"/>
        <v>0</v>
      </c>
      <c r="R49" s="336"/>
      <c r="S49" s="340" t="s">
        <v>131</v>
      </c>
      <c r="T49" s="341"/>
      <c r="U49" s="341" t="s">
        <v>543</v>
      </c>
      <c r="V49" s="342">
        <v>92</v>
      </c>
      <c r="W49" s="343">
        <f t="shared" si="28"/>
        <v>0</v>
      </c>
      <c r="X49" s="319"/>
      <c r="Y49" s="340" t="s">
        <v>131</v>
      </c>
      <c r="Z49" s="341"/>
      <c r="AA49" s="341" t="s">
        <v>543</v>
      </c>
      <c r="AB49" s="342">
        <v>92</v>
      </c>
      <c r="AC49" s="343">
        <f t="shared" si="29"/>
        <v>0</v>
      </c>
      <c r="AD49" s="319"/>
      <c r="AE49" s="340" t="s">
        <v>131</v>
      </c>
      <c r="AF49" s="341"/>
      <c r="AG49" s="341" t="s">
        <v>543</v>
      </c>
      <c r="AH49" s="342">
        <v>92</v>
      </c>
      <c r="AI49" s="343">
        <f t="shared" si="30"/>
        <v>0</v>
      </c>
      <c r="AJ49" s="319"/>
    </row>
    <row r="50" spans="1:36" s="126" customFormat="1" x14ac:dyDescent="0.25">
      <c r="A50" s="200" t="s">
        <v>132</v>
      </c>
      <c r="B50" s="201"/>
      <c r="C50" s="201" t="s">
        <v>543</v>
      </c>
      <c r="D50" s="202">
        <v>79</v>
      </c>
      <c r="E50" s="203">
        <f t="shared" si="25"/>
        <v>0</v>
      </c>
      <c r="F50" s="196"/>
      <c r="G50" s="340" t="s">
        <v>132</v>
      </c>
      <c r="H50" s="341"/>
      <c r="I50" s="341" t="s">
        <v>543</v>
      </c>
      <c r="J50" s="342">
        <v>79</v>
      </c>
      <c r="K50" s="343">
        <f t="shared" si="26"/>
        <v>0</v>
      </c>
      <c r="L50" s="330"/>
      <c r="M50" s="340" t="s">
        <v>132</v>
      </c>
      <c r="N50" s="341"/>
      <c r="O50" s="341" t="s">
        <v>543</v>
      </c>
      <c r="P50" s="342">
        <v>79</v>
      </c>
      <c r="Q50" s="343">
        <f t="shared" si="27"/>
        <v>0</v>
      </c>
      <c r="R50" s="336"/>
      <c r="S50" s="340" t="s">
        <v>132</v>
      </c>
      <c r="T50" s="341"/>
      <c r="U50" s="341" t="s">
        <v>543</v>
      </c>
      <c r="V50" s="342">
        <v>79</v>
      </c>
      <c r="W50" s="343">
        <f t="shared" si="28"/>
        <v>0</v>
      </c>
      <c r="X50" s="319"/>
      <c r="Y50" s="340" t="s">
        <v>132</v>
      </c>
      <c r="Z50" s="341"/>
      <c r="AA50" s="341" t="s">
        <v>543</v>
      </c>
      <c r="AB50" s="342">
        <v>79</v>
      </c>
      <c r="AC50" s="343">
        <f t="shared" si="29"/>
        <v>0</v>
      </c>
      <c r="AD50" s="319"/>
      <c r="AE50" s="340" t="s">
        <v>132</v>
      </c>
      <c r="AF50" s="341"/>
      <c r="AG50" s="341" t="s">
        <v>543</v>
      </c>
      <c r="AH50" s="342">
        <v>79</v>
      </c>
      <c r="AI50" s="343">
        <f t="shared" si="30"/>
        <v>0</v>
      </c>
      <c r="AJ50" s="319"/>
    </row>
    <row r="51" spans="1:36" s="126" customFormat="1" x14ac:dyDescent="0.25">
      <c r="A51" s="200" t="s">
        <v>133</v>
      </c>
      <c r="B51" s="201"/>
      <c r="C51" s="201" t="s">
        <v>543</v>
      </c>
      <c r="D51" s="202">
        <v>73</v>
      </c>
      <c r="E51" s="203">
        <f t="shared" si="25"/>
        <v>0</v>
      </c>
      <c r="F51" s="196"/>
      <c r="G51" s="340" t="s">
        <v>133</v>
      </c>
      <c r="H51" s="341"/>
      <c r="I51" s="341" t="s">
        <v>543</v>
      </c>
      <c r="J51" s="342">
        <v>73</v>
      </c>
      <c r="K51" s="343">
        <f t="shared" si="26"/>
        <v>0</v>
      </c>
      <c r="L51" s="330"/>
      <c r="M51" s="340" t="s">
        <v>133</v>
      </c>
      <c r="N51" s="341"/>
      <c r="O51" s="341" t="s">
        <v>543</v>
      </c>
      <c r="P51" s="342">
        <v>73</v>
      </c>
      <c r="Q51" s="343">
        <f t="shared" si="27"/>
        <v>0</v>
      </c>
      <c r="R51" s="336"/>
      <c r="S51" s="340" t="s">
        <v>133</v>
      </c>
      <c r="T51" s="341"/>
      <c r="U51" s="341" t="s">
        <v>543</v>
      </c>
      <c r="V51" s="342">
        <v>73</v>
      </c>
      <c r="W51" s="343">
        <f t="shared" si="28"/>
        <v>0</v>
      </c>
      <c r="X51" s="319"/>
      <c r="Y51" s="340" t="s">
        <v>133</v>
      </c>
      <c r="Z51" s="341"/>
      <c r="AA51" s="341" t="s">
        <v>543</v>
      </c>
      <c r="AB51" s="342">
        <v>73</v>
      </c>
      <c r="AC51" s="343">
        <f t="shared" si="29"/>
        <v>0</v>
      </c>
      <c r="AD51" s="319"/>
      <c r="AE51" s="340" t="s">
        <v>133</v>
      </c>
      <c r="AF51" s="341"/>
      <c r="AG51" s="341" t="s">
        <v>543</v>
      </c>
      <c r="AH51" s="342">
        <v>73</v>
      </c>
      <c r="AI51" s="343">
        <f t="shared" si="30"/>
        <v>0</v>
      </c>
      <c r="AJ51" s="319"/>
    </row>
    <row r="52" spans="1:36" s="126" customFormat="1" ht="15.75" thickBot="1" x14ac:dyDescent="0.3">
      <c r="A52" s="204" t="s">
        <v>134</v>
      </c>
      <c r="B52" s="205"/>
      <c r="C52" s="205" t="s">
        <v>543</v>
      </c>
      <c r="D52" s="206">
        <v>59</v>
      </c>
      <c r="E52" s="207">
        <f t="shared" si="25"/>
        <v>0</v>
      </c>
      <c r="F52" s="196"/>
      <c r="G52" s="344" t="s">
        <v>134</v>
      </c>
      <c r="H52" s="345"/>
      <c r="I52" s="345" t="s">
        <v>543</v>
      </c>
      <c r="J52" s="346">
        <v>59</v>
      </c>
      <c r="K52" s="347">
        <f t="shared" si="26"/>
        <v>0</v>
      </c>
      <c r="L52" s="330"/>
      <c r="M52" s="344" t="s">
        <v>134</v>
      </c>
      <c r="N52" s="345"/>
      <c r="O52" s="345" t="s">
        <v>543</v>
      </c>
      <c r="P52" s="346">
        <v>59</v>
      </c>
      <c r="Q52" s="347">
        <f t="shared" si="27"/>
        <v>0</v>
      </c>
      <c r="R52" s="336"/>
      <c r="S52" s="344" t="s">
        <v>134</v>
      </c>
      <c r="T52" s="345"/>
      <c r="U52" s="345" t="s">
        <v>543</v>
      </c>
      <c r="V52" s="346">
        <v>59</v>
      </c>
      <c r="W52" s="347">
        <f t="shared" si="28"/>
        <v>0</v>
      </c>
      <c r="X52" s="319"/>
      <c r="Y52" s="344" t="s">
        <v>134</v>
      </c>
      <c r="Z52" s="345"/>
      <c r="AA52" s="345" t="s">
        <v>543</v>
      </c>
      <c r="AB52" s="346">
        <v>59</v>
      </c>
      <c r="AC52" s="347">
        <f t="shared" si="29"/>
        <v>0</v>
      </c>
      <c r="AD52" s="319"/>
      <c r="AE52" s="344" t="s">
        <v>134</v>
      </c>
      <c r="AF52" s="345"/>
      <c r="AG52" s="345" t="s">
        <v>543</v>
      </c>
      <c r="AH52" s="346">
        <v>59</v>
      </c>
      <c r="AI52" s="347">
        <f t="shared" si="30"/>
        <v>0</v>
      </c>
      <c r="AJ52" s="319"/>
    </row>
    <row r="53" spans="1:36" s="126" customFormat="1" ht="15.75" thickTop="1" x14ac:dyDescent="0.25">
      <c r="A53" s="273" t="s">
        <v>104</v>
      </c>
      <c r="B53" s="213">
        <f>SUM(B44:B52)</f>
        <v>0</v>
      </c>
      <c r="C53" s="213"/>
      <c r="D53" s="37"/>
      <c r="E53" s="38">
        <f>SUM(E44:E52)</f>
        <v>0</v>
      </c>
      <c r="F53" s="196"/>
      <c r="G53" s="273" t="s">
        <v>104</v>
      </c>
      <c r="H53" s="353">
        <f>SUM(H44:H52)</f>
        <v>0</v>
      </c>
      <c r="I53" s="353"/>
      <c r="J53" s="324"/>
      <c r="K53" s="325">
        <f>SUM(K44:K52)</f>
        <v>0</v>
      </c>
      <c r="L53" s="330"/>
      <c r="M53" s="273" t="s">
        <v>104</v>
      </c>
      <c r="N53" s="353">
        <f>SUM(N44:N52)</f>
        <v>0</v>
      </c>
      <c r="O53" s="353"/>
      <c r="P53" s="324"/>
      <c r="Q53" s="325">
        <f>SUM(Q44:Q52)</f>
        <v>0</v>
      </c>
      <c r="R53" s="336"/>
      <c r="S53" s="273" t="s">
        <v>104</v>
      </c>
      <c r="T53" s="353">
        <f>SUM(T44:T52)</f>
        <v>0</v>
      </c>
      <c r="U53" s="353"/>
      <c r="V53" s="324"/>
      <c r="W53" s="325">
        <f>SUM(W44:W52)</f>
        <v>0</v>
      </c>
      <c r="X53" s="319"/>
      <c r="Y53" s="273" t="s">
        <v>104</v>
      </c>
      <c r="Z53" s="353">
        <f>SUM(Z44:Z52)</f>
        <v>0</v>
      </c>
      <c r="AA53" s="353"/>
      <c r="AB53" s="324"/>
      <c r="AC53" s="325">
        <f>SUM(AC44:AC52)</f>
        <v>0</v>
      </c>
      <c r="AD53" s="319"/>
      <c r="AE53" s="273" t="s">
        <v>104</v>
      </c>
      <c r="AF53" s="353">
        <f>SUM(AF44:AF52)</f>
        <v>0</v>
      </c>
      <c r="AG53" s="353"/>
      <c r="AH53" s="324"/>
      <c r="AI53" s="325">
        <f>SUM(AI44:AI52)</f>
        <v>0</v>
      </c>
      <c r="AJ53" s="319"/>
    </row>
    <row r="54" spans="1:36" s="126" customFormat="1" x14ac:dyDescent="0.25">
      <c r="A54" s="212"/>
      <c r="B54" s="213"/>
      <c r="C54" s="213"/>
      <c r="D54" s="37"/>
      <c r="E54" s="38"/>
      <c r="F54" s="196"/>
      <c r="G54" s="352"/>
      <c r="H54" s="353"/>
      <c r="I54" s="353"/>
      <c r="J54" s="324"/>
      <c r="K54" s="325"/>
      <c r="L54" s="330"/>
      <c r="M54" s="352"/>
      <c r="N54" s="353"/>
      <c r="O54" s="353"/>
      <c r="P54" s="324"/>
      <c r="Q54" s="325"/>
      <c r="R54" s="336"/>
      <c r="S54" s="352"/>
      <c r="T54" s="353"/>
      <c r="U54" s="353"/>
      <c r="V54" s="324"/>
      <c r="W54" s="325"/>
      <c r="X54" s="319"/>
      <c r="Y54" s="352"/>
      <c r="Z54" s="353"/>
      <c r="AA54" s="353"/>
      <c r="AB54" s="324"/>
      <c r="AC54" s="325"/>
      <c r="AD54" s="319"/>
      <c r="AE54" s="352"/>
      <c r="AF54" s="353"/>
      <c r="AG54" s="353"/>
      <c r="AH54" s="324"/>
      <c r="AI54" s="325"/>
      <c r="AJ54" s="319"/>
    </row>
    <row r="55" spans="1:36" x14ac:dyDescent="0.25">
      <c r="A55" s="212" t="s">
        <v>639</v>
      </c>
      <c r="B55" s="198" t="s">
        <v>576</v>
      </c>
      <c r="C55" s="198" t="s">
        <v>137</v>
      </c>
      <c r="D55" s="270" t="s">
        <v>141</v>
      </c>
      <c r="E55" s="271" t="s">
        <v>142</v>
      </c>
      <c r="F55" s="196"/>
      <c r="G55" s="352" t="s">
        <v>639</v>
      </c>
      <c r="H55" s="338" t="s">
        <v>576</v>
      </c>
      <c r="I55" s="338" t="s">
        <v>137</v>
      </c>
      <c r="J55" s="390" t="s">
        <v>141</v>
      </c>
      <c r="K55" s="391" t="s">
        <v>142</v>
      </c>
      <c r="L55" s="330"/>
      <c r="M55" s="352" t="s">
        <v>639</v>
      </c>
      <c r="N55" s="338" t="s">
        <v>576</v>
      </c>
      <c r="O55" s="338" t="s">
        <v>137</v>
      </c>
      <c r="P55" s="390" t="s">
        <v>141</v>
      </c>
      <c r="Q55" s="391" t="s">
        <v>142</v>
      </c>
      <c r="R55" s="336"/>
      <c r="S55" s="352" t="s">
        <v>639</v>
      </c>
      <c r="T55" s="338" t="s">
        <v>576</v>
      </c>
      <c r="U55" s="338" t="s">
        <v>137</v>
      </c>
      <c r="V55" s="390" t="s">
        <v>141</v>
      </c>
      <c r="W55" s="391" t="s">
        <v>142</v>
      </c>
      <c r="Y55" s="352" t="s">
        <v>639</v>
      </c>
      <c r="Z55" s="338" t="s">
        <v>576</v>
      </c>
      <c r="AA55" s="338" t="s">
        <v>137</v>
      </c>
      <c r="AB55" s="390" t="s">
        <v>141</v>
      </c>
      <c r="AC55" s="391" t="s">
        <v>142</v>
      </c>
      <c r="AE55" s="352" t="s">
        <v>639</v>
      </c>
      <c r="AF55" s="338" t="s">
        <v>576</v>
      </c>
      <c r="AG55" s="338" t="s">
        <v>137</v>
      </c>
      <c r="AH55" s="390" t="s">
        <v>141</v>
      </c>
      <c r="AI55" s="391" t="s">
        <v>142</v>
      </c>
    </row>
    <row r="56" spans="1:36" s="1" customFormat="1" ht="15.75" customHeight="1" thickBot="1" x14ac:dyDescent="0.3">
      <c r="A56" s="219" t="s">
        <v>632</v>
      </c>
      <c r="B56" s="221"/>
      <c r="C56" s="205"/>
      <c r="D56" s="222">
        <v>0</v>
      </c>
      <c r="E56" s="207">
        <f>D56*B56</f>
        <v>0</v>
      </c>
      <c r="F56" s="220"/>
      <c r="G56" s="357" t="s">
        <v>632</v>
      </c>
      <c r="H56" s="359"/>
      <c r="I56" s="345"/>
      <c r="J56" s="360">
        <v>0</v>
      </c>
      <c r="K56" s="347">
        <f>J56*H56</f>
        <v>0</v>
      </c>
      <c r="L56" s="330"/>
      <c r="M56" s="357" t="s">
        <v>632</v>
      </c>
      <c r="N56" s="359"/>
      <c r="O56" s="345"/>
      <c r="P56" s="360">
        <v>0</v>
      </c>
      <c r="Q56" s="347">
        <f>P56*N56</f>
        <v>0</v>
      </c>
      <c r="R56" s="336"/>
      <c r="S56" s="357" t="s">
        <v>632</v>
      </c>
      <c r="T56" s="359"/>
      <c r="U56" s="345"/>
      <c r="V56" s="360">
        <v>0</v>
      </c>
      <c r="W56" s="347">
        <f>V56*T56</f>
        <v>0</v>
      </c>
      <c r="X56" s="319"/>
      <c r="Y56" s="357" t="s">
        <v>632</v>
      </c>
      <c r="Z56" s="359"/>
      <c r="AA56" s="345"/>
      <c r="AB56" s="360">
        <v>0</v>
      </c>
      <c r="AC56" s="347">
        <f>AB56*Z56</f>
        <v>0</v>
      </c>
      <c r="AD56" s="319"/>
      <c r="AE56" s="357" t="s">
        <v>632</v>
      </c>
      <c r="AF56" s="359"/>
      <c r="AG56" s="345"/>
      <c r="AH56" s="360">
        <v>0</v>
      </c>
      <c r="AI56" s="347">
        <f>AH56*AF56</f>
        <v>0</v>
      </c>
      <c r="AJ56" s="319"/>
    </row>
    <row r="57" spans="1:36" s="1" customFormat="1" ht="15.75" customHeight="1" thickTop="1" x14ac:dyDescent="0.25">
      <c r="A57" s="212" t="s">
        <v>104</v>
      </c>
      <c r="B57" s="120"/>
      <c r="C57" s="120"/>
      <c r="D57" s="120"/>
      <c r="E57" s="38">
        <f>SUM(E56:E56)</f>
        <v>0</v>
      </c>
      <c r="F57" s="220"/>
      <c r="G57" s="352" t="s">
        <v>104</v>
      </c>
      <c r="H57" s="330"/>
      <c r="I57" s="330"/>
      <c r="J57" s="330"/>
      <c r="K57" s="325">
        <f>SUM(K56:K56)</f>
        <v>0</v>
      </c>
      <c r="L57" s="330"/>
      <c r="M57" s="352" t="s">
        <v>104</v>
      </c>
      <c r="N57" s="330"/>
      <c r="O57" s="330"/>
      <c r="P57" s="330"/>
      <c r="Q57" s="325">
        <f>SUM(Q56:Q56)</f>
        <v>0</v>
      </c>
      <c r="R57" s="336"/>
      <c r="S57" s="352" t="s">
        <v>104</v>
      </c>
      <c r="T57" s="330"/>
      <c r="U57" s="330"/>
      <c r="V57" s="330"/>
      <c r="W57" s="325">
        <f>SUM(W56:W56)</f>
        <v>0</v>
      </c>
      <c r="X57" s="319"/>
      <c r="Y57" s="352" t="s">
        <v>104</v>
      </c>
      <c r="Z57" s="330"/>
      <c r="AA57" s="330"/>
      <c r="AB57" s="330"/>
      <c r="AC57" s="325">
        <f>SUM(AC56:AC56)</f>
        <v>0</v>
      </c>
      <c r="AD57" s="319"/>
      <c r="AE57" s="352" t="s">
        <v>104</v>
      </c>
      <c r="AF57" s="330"/>
      <c r="AG57" s="330"/>
      <c r="AH57" s="330"/>
      <c r="AI57" s="325">
        <f>SUM(AI56:AI56)</f>
        <v>0</v>
      </c>
      <c r="AJ57" s="319"/>
    </row>
    <row r="58" spans="1:36" s="1" customFormat="1" ht="15.75" customHeight="1" thickBot="1" x14ac:dyDescent="0.3">
      <c r="A58" s="212"/>
      <c r="B58" s="120"/>
      <c r="C58" s="120"/>
      <c r="D58" s="120"/>
      <c r="E58" s="38"/>
      <c r="F58" s="220"/>
      <c r="G58" s="352"/>
      <c r="H58" s="330"/>
      <c r="I58" s="330"/>
      <c r="J58" s="330"/>
      <c r="K58" s="325"/>
      <c r="L58" s="330"/>
      <c r="M58" s="352"/>
      <c r="N58" s="330"/>
      <c r="O58" s="330"/>
      <c r="P58" s="330"/>
      <c r="Q58" s="325"/>
      <c r="R58" s="336"/>
      <c r="S58" s="352"/>
      <c r="T58" s="330"/>
      <c r="U58" s="330"/>
      <c r="V58" s="330"/>
      <c r="W58" s="325"/>
      <c r="X58" s="319"/>
      <c r="Y58" s="352"/>
      <c r="Z58" s="330"/>
      <c r="AA58" s="330"/>
      <c r="AB58" s="330"/>
      <c r="AC58" s="325"/>
      <c r="AD58" s="319"/>
      <c r="AE58" s="352"/>
      <c r="AF58" s="330"/>
      <c r="AG58" s="330"/>
      <c r="AH58" s="330"/>
      <c r="AI58" s="325"/>
      <c r="AJ58" s="319"/>
    </row>
    <row r="59" spans="1:36" s="1" customFormat="1" ht="15.75" thickBot="1" x14ac:dyDescent="0.3">
      <c r="A59" s="42" t="s">
        <v>135</v>
      </c>
      <c r="B59" s="226"/>
      <c r="C59" s="226"/>
      <c r="D59" s="226"/>
      <c r="E59" s="282">
        <f>SUM(E57+E53)</f>
        <v>0</v>
      </c>
      <c r="F59" s="220"/>
      <c r="G59" s="328" t="s">
        <v>135</v>
      </c>
      <c r="H59" s="364"/>
      <c r="I59" s="364"/>
      <c r="J59" s="364"/>
      <c r="K59" s="394">
        <f>SUM(K57+K53)</f>
        <v>0</v>
      </c>
      <c r="L59" s="330"/>
      <c r="M59" s="328" t="s">
        <v>135</v>
      </c>
      <c r="N59" s="364"/>
      <c r="O59" s="364"/>
      <c r="P59" s="364"/>
      <c r="Q59" s="394">
        <f>SUM(Q57+Q53)</f>
        <v>0</v>
      </c>
      <c r="R59" s="336"/>
      <c r="S59" s="328" t="s">
        <v>135</v>
      </c>
      <c r="T59" s="364"/>
      <c r="U59" s="364"/>
      <c r="V59" s="364"/>
      <c r="W59" s="394">
        <f>SUM(W57+W53)</f>
        <v>0</v>
      </c>
      <c r="X59" s="319"/>
      <c r="Y59" s="328" t="s">
        <v>135</v>
      </c>
      <c r="Z59" s="364"/>
      <c r="AA59" s="364"/>
      <c r="AB59" s="364"/>
      <c r="AC59" s="394">
        <f>SUM(AC57+AC53)</f>
        <v>0</v>
      </c>
      <c r="AD59" s="319"/>
      <c r="AE59" s="328" t="s">
        <v>135</v>
      </c>
      <c r="AF59" s="364"/>
      <c r="AG59" s="364"/>
      <c r="AH59" s="364"/>
      <c r="AI59" s="394">
        <f>SUM(AI57+AI53)</f>
        <v>0</v>
      </c>
      <c r="AJ59" s="319"/>
    </row>
    <row r="60" spans="1:36" ht="15.75" thickBot="1" x14ac:dyDescent="0.3">
      <c r="A60" s="196"/>
      <c r="B60" s="196"/>
      <c r="C60" s="196"/>
      <c r="D60" s="196"/>
      <c r="E60" s="196"/>
      <c r="F60" s="196"/>
      <c r="G60" s="336"/>
      <c r="H60" s="336"/>
      <c r="I60" s="336"/>
      <c r="J60" s="336"/>
      <c r="K60" s="336"/>
      <c r="L60" s="330"/>
      <c r="M60" s="336"/>
      <c r="N60" s="336"/>
      <c r="O60" s="336"/>
      <c r="P60" s="336"/>
      <c r="Q60" s="336"/>
      <c r="R60" s="336"/>
      <c r="S60" s="336"/>
      <c r="T60" s="336"/>
      <c r="U60" s="336"/>
      <c r="V60" s="336"/>
      <c r="W60" s="336"/>
      <c r="Y60" s="336"/>
      <c r="Z60" s="336"/>
      <c r="AA60" s="336"/>
      <c r="AB60" s="336"/>
      <c r="AC60" s="336"/>
      <c r="AE60" s="336"/>
      <c r="AF60" s="336"/>
      <c r="AG60" s="336"/>
      <c r="AH60" s="336"/>
      <c r="AI60" s="336"/>
    </row>
    <row r="61" spans="1:36" x14ac:dyDescent="0.25">
      <c r="A61" s="34" t="s">
        <v>191</v>
      </c>
      <c r="B61" s="194"/>
      <c r="C61" s="194"/>
      <c r="D61" s="194"/>
      <c r="E61" s="195"/>
      <c r="F61" s="196"/>
      <c r="G61" s="322" t="s">
        <v>191</v>
      </c>
      <c r="H61" s="334"/>
      <c r="I61" s="334"/>
      <c r="J61" s="334"/>
      <c r="K61" s="335"/>
      <c r="L61" s="330"/>
      <c r="M61" s="322" t="s">
        <v>191</v>
      </c>
      <c r="N61" s="334"/>
      <c r="O61" s="334"/>
      <c r="P61" s="334"/>
      <c r="Q61" s="335"/>
      <c r="R61" s="336"/>
      <c r="S61" s="322" t="s">
        <v>191</v>
      </c>
      <c r="T61" s="334"/>
      <c r="U61" s="334"/>
      <c r="V61" s="334"/>
      <c r="W61" s="335"/>
      <c r="Y61" s="322" t="s">
        <v>191</v>
      </c>
      <c r="Z61" s="334"/>
      <c r="AA61" s="334"/>
      <c r="AB61" s="334"/>
      <c r="AC61" s="335"/>
      <c r="AE61" s="322" t="s">
        <v>191</v>
      </c>
      <c r="AF61" s="334"/>
      <c r="AG61" s="334"/>
      <c r="AH61" s="334"/>
      <c r="AI61" s="335"/>
    </row>
    <row r="62" spans="1:36" x14ac:dyDescent="0.25">
      <c r="A62" s="258" t="s">
        <v>190</v>
      </c>
      <c r="B62" s="198" t="s">
        <v>576</v>
      </c>
      <c r="C62" s="198" t="s">
        <v>137</v>
      </c>
      <c r="D62" s="270" t="s">
        <v>141</v>
      </c>
      <c r="E62" s="271" t="s">
        <v>142</v>
      </c>
      <c r="F62" s="196"/>
      <c r="G62" s="258" t="s">
        <v>190</v>
      </c>
      <c r="H62" s="338" t="s">
        <v>576</v>
      </c>
      <c r="I62" s="338" t="s">
        <v>137</v>
      </c>
      <c r="J62" s="390" t="s">
        <v>141</v>
      </c>
      <c r="K62" s="391" t="s">
        <v>142</v>
      </c>
      <c r="L62" s="336"/>
      <c r="M62" s="258" t="s">
        <v>190</v>
      </c>
      <c r="N62" s="338" t="s">
        <v>576</v>
      </c>
      <c r="O62" s="338" t="s">
        <v>137</v>
      </c>
      <c r="P62" s="390" t="s">
        <v>141</v>
      </c>
      <c r="Q62" s="391" t="s">
        <v>142</v>
      </c>
      <c r="R62" s="336"/>
      <c r="S62" s="258" t="s">
        <v>190</v>
      </c>
      <c r="T62" s="338" t="s">
        <v>576</v>
      </c>
      <c r="U62" s="338" t="s">
        <v>137</v>
      </c>
      <c r="V62" s="390" t="s">
        <v>141</v>
      </c>
      <c r="W62" s="391" t="s">
        <v>142</v>
      </c>
      <c r="Y62" s="258" t="s">
        <v>190</v>
      </c>
      <c r="Z62" s="338" t="s">
        <v>576</v>
      </c>
      <c r="AA62" s="338" t="s">
        <v>137</v>
      </c>
      <c r="AB62" s="390" t="s">
        <v>141</v>
      </c>
      <c r="AC62" s="391" t="s">
        <v>142</v>
      </c>
      <c r="AE62" s="258" t="s">
        <v>190</v>
      </c>
      <c r="AF62" s="338" t="s">
        <v>576</v>
      </c>
      <c r="AG62" s="338" t="s">
        <v>137</v>
      </c>
      <c r="AH62" s="390" t="s">
        <v>141</v>
      </c>
      <c r="AI62" s="391" t="s">
        <v>142</v>
      </c>
    </row>
    <row r="63" spans="1:36" s="126" customFormat="1" x14ac:dyDescent="0.25">
      <c r="A63" s="200" t="s">
        <v>640</v>
      </c>
      <c r="B63" s="259"/>
      <c r="C63" s="234" t="s">
        <v>550</v>
      </c>
      <c r="D63" s="218">
        <v>0</v>
      </c>
      <c r="E63" s="285">
        <f>D63*B63</f>
        <v>0</v>
      </c>
      <c r="F63" s="196"/>
      <c r="G63" s="340" t="s">
        <v>640</v>
      </c>
      <c r="H63" s="259"/>
      <c r="I63" s="372" t="s">
        <v>550</v>
      </c>
      <c r="J63" s="356">
        <v>0</v>
      </c>
      <c r="K63" s="285">
        <f>J63*H63</f>
        <v>0</v>
      </c>
      <c r="L63" s="336"/>
      <c r="M63" s="340" t="s">
        <v>640</v>
      </c>
      <c r="N63" s="259"/>
      <c r="O63" s="372" t="s">
        <v>550</v>
      </c>
      <c r="P63" s="356">
        <v>0</v>
      </c>
      <c r="Q63" s="285">
        <f>P63*N63</f>
        <v>0</v>
      </c>
      <c r="R63" s="336"/>
      <c r="S63" s="340" t="s">
        <v>640</v>
      </c>
      <c r="T63" s="259"/>
      <c r="U63" s="372" t="s">
        <v>550</v>
      </c>
      <c r="V63" s="356">
        <v>0</v>
      </c>
      <c r="W63" s="285">
        <f>V63*T63</f>
        <v>0</v>
      </c>
      <c r="X63" s="319"/>
      <c r="Y63" s="340" t="s">
        <v>640</v>
      </c>
      <c r="Z63" s="259"/>
      <c r="AA63" s="372" t="s">
        <v>550</v>
      </c>
      <c r="AB63" s="356">
        <v>0</v>
      </c>
      <c r="AC63" s="285">
        <f>AB63*Z63</f>
        <v>0</v>
      </c>
      <c r="AD63" s="319"/>
      <c r="AE63" s="340" t="s">
        <v>640</v>
      </c>
      <c r="AF63" s="259"/>
      <c r="AG63" s="372" t="s">
        <v>550</v>
      </c>
      <c r="AH63" s="356">
        <v>0</v>
      </c>
      <c r="AI63" s="285">
        <f>AH63*AF63</f>
        <v>0</v>
      </c>
      <c r="AJ63" s="319"/>
    </row>
    <row r="64" spans="1:36" s="126" customFormat="1" ht="15.75" thickBot="1" x14ac:dyDescent="0.3">
      <c r="A64" s="204" t="s">
        <v>578</v>
      </c>
      <c r="B64" s="205"/>
      <c r="C64" s="205" t="s">
        <v>550</v>
      </c>
      <c r="D64" s="206">
        <v>0</v>
      </c>
      <c r="E64" s="207">
        <f t="shared" ref="E64" si="31">B64*D64</f>
        <v>0</v>
      </c>
      <c r="F64" s="196"/>
      <c r="G64" s="344" t="s">
        <v>578</v>
      </c>
      <c r="H64" s="345"/>
      <c r="I64" s="345" t="s">
        <v>550</v>
      </c>
      <c r="J64" s="346">
        <v>0</v>
      </c>
      <c r="K64" s="347">
        <f t="shared" ref="K64" si="32">H64*J64</f>
        <v>0</v>
      </c>
      <c r="L64" s="336"/>
      <c r="M64" s="344" t="s">
        <v>578</v>
      </c>
      <c r="N64" s="345"/>
      <c r="O64" s="345" t="s">
        <v>550</v>
      </c>
      <c r="P64" s="346">
        <v>0</v>
      </c>
      <c r="Q64" s="347">
        <f t="shared" ref="Q64" si="33">N64*P64</f>
        <v>0</v>
      </c>
      <c r="R64" s="336"/>
      <c r="S64" s="344" t="s">
        <v>578</v>
      </c>
      <c r="T64" s="345"/>
      <c r="U64" s="345" t="s">
        <v>550</v>
      </c>
      <c r="V64" s="346">
        <v>0</v>
      </c>
      <c r="W64" s="347">
        <f t="shared" ref="W64" si="34">T64*V64</f>
        <v>0</v>
      </c>
      <c r="X64" s="319"/>
      <c r="Y64" s="344" t="s">
        <v>578</v>
      </c>
      <c r="Z64" s="345"/>
      <c r="AA64" s="345" t="s">
        <v>550</v>
      </c>
      <c r="AB64" s="346">
        <v>0</v>
      </c>
      <c r="AC64" s="347">
        <f t="shared" ref="AC64" si="35">Z64*AB64</f>
        <v>0</v>
      </c>
      <c r="AD64" s="319"/>
      <c r="AE64" s="344" t="s">
        <v>578</v>
      </c>
      <c r="AF64" s="345"/>
      <c r="AG64" s="345" t="s">
        <v>550</v>
      </c>
      <c r="AH64" s="346">
        <v>0</v>
      </c>
      <c r="AI64" s="347">
        <f t="shared" ref="AI64" si="36">AF64*AH64</f>
        <v>0</v>
      </c>
      <c r="AJ64" s="319"/>
    </row>
    <row r="65" spans="1:36" ht="16.5" thickTop="1" thickBot="1" x14ac:dyDescent="0.3">
      <c r="A65" s="35" t="s">
        <v>142</v>
      </c>
      <c r="B65" s="224"/>
      <c r="C65" s="224"/>
      <c r="D65" s="224"/>
      <c r="E65" s="30">
        <f>SUM(E63:E64)</f>
        <v>0</v>
      </c>
      <c r="F65" s="196"/>
      <c r="G65" s="323" t="s">
        <v>142</v>
      </c>
      <c r="H65" s="362"/>
      <c r="I65" s="362"/>
      <c r="J65" s="362"/>
      <c r="K65" s="321">
        <f>SUM(K63:K64)</f>
        <v>0</v>
      </c>
      <c r="L65" s="336"/>
      <c r="M65" s="323" t="s">
        <v>142</v>
      </c>
      <c r="N65" s="362"/>
      <c r="O65" s="362"/>
      <c r="P65" s="362"/>
      <c r="Q65" s="321">
        <f>SUM(Q63:Q64)</f>
        <v>0</v>
      </c>
      <c r="R65" s="336"/>
      <c r="S65" s="323" t="s">
        <v>142</v>
      </c>
      <c r="T65" s="362"/>
      <c r="U65" s="362"/>
      <c r="V65" s="362"/>
      <c r="W65" s="321">
        <f>SUM(W63:W64)</f>
        <v>0</v>
      </c>
      <c r="Y65" s="323" t="s">
        <v>142</v>
      </c>
      <c r="Z65" s="362"/>
      <c r="AA65" s="362"/>
      <c r="AB65" s="362"/>
      <c r="AC65" s="321">
        <f>SUM(AC63:AC64)</f>
        <v>0</v>
      </c>
      <c r="AE65" s="323" t="s">
        <v>142</v>
      </c>
      <c r="AF65" s="362"/>
      <c r="AG65" s="362"/>
      <c r="AH65" s="362"/>
      <c r="AI65" s="321">
        <f>SUM(AI63:AI64)</f>
        <v>0</v>
      </c>
    </row>
    <row r="66" spans="1:36" ht="15.75" thickBot="1" x14ac:dyDescent="0.3">
      <c r="A66" s="196"/>
      <c r="B66" s="196"/>
      <c r="C66" s="196"/>
      <c r="D66" s="196"/>
      <c r="E66" s="196"/>
      <c r="F66" s="196"/>
      <c r="G66" s="336"/>
      <c r="H66" s="336"/>
      <c r="I66" s="336"/>
      <c r="J66" s="336"/>
      <c r="K66" s="336"/>
      <c r="L66" s="336"/>
      <c r="M66" s="336"/>
      <c r="N66" s="336"/>
      <c r="O66" s="336"/>
      <c r="P66" s="336"/>
      <c r="Q66" s="336"/>
      <c r="R66" s="336"/>
      <c r="S66" s="336"/>
      <c r="T66" s="336"/>
      <c r="U66" s="336"/>
      <c r="V66" s="336"/>
      <c r="W66" s="336"/>
      <c r="Y66" s="336"/>
      <c r="Z66" s="336"/>
      <c r="AA66" s="336"/>
      <c r="AB66" s="336"/>
      <c r="AC66" s="336"/>
      <c r="AE66" s="336"/>
      <c r="AF66" s="336"/>
      <c r="AG66" s="336"/>
      <c r="AH66" s="336"/>
      <c r="AI66" s="336"/>
    </row>
    <row r="67" spans="1:36" x14ac:dyDescent="0.25">
      <c r="A67" s="34" t="s">
        <v>192</v>
      </c>
      <c r="B67" s="194"/>
      <c r="C67" s="194"/>
      <c r="D67" s="194"/>
      <c r="E67" s="195"/>
      <c r="F67" s="196"/>
      <c r="G67" s="322" t="s">
        <v>192</v>
      </c>
      <c r="H67" s="334"/>
      <c r="I67" s="334"/>
      <c r="J67" s="334"/>
      <c r="K67" s="335"/>
      <c r="L67" s="336"/>
      <c r="M67" s="322" t="s">
        <v>192</v>
      </c>
      <c r="N67" s="334"/>
      <c r="O67" s="334"/>
      <c r="P67" s="334"/>
      <c r="Q67" s="335"/>
      <c r="R67" s="336"/>
      <c r="S67" s="322" t="s">
        <v>192</v>
      </c>
      <c r="T67" s="334"/>
      <c r="U67" s="334"/>
      <c r="V67" s="334"/>
      <c r="W67" s="335"/>
      <c r="Y67" s="322" t="s">
        <v>192</v>
      </c>
      <c r="Z67" s="334"/>
      <c r="AA67" s="334"/>
      <c r="AB67" s="334"/>
      <c r="AC67" s="335"/>
      <c r="AE67" s="322" t="s">
        <v>192</v>
      </c>
      <c r="AF67" s="334"/>
      <c r="AG67" s="334"/>
      <c r="AH67" s="334"/>
      <c r="AI67" s="335"/>
    </row>
    <row r="68" spans="1:36" s="126" customFormat="1" x14ac:dyDescent="0.25">
      <c r="A68" s="258" t="s">
        <v>190</v>
      </c>
      <c r="B68" s="198" t="s">
        <v>576</v>
      </c>
      <c r="C68" s="198" t="s">
        <v>137</v>
      </c>
      <c r="D68" s="270" t="s">
        <v>141</v>
      </c>
      <c r="E68" s="271" t="s">
        <v>142</v>
      </c>
      <c r="F68" s="196"/>
      <c r="G68" s="258" t="s">
        <v>190</v>
      </c>
      <c r="H68" s="338" t="s">
        <v>576</v>
      </c>
      <c r="I68" s="338" t="s">
        <v>137</v>
      </c>
      <c r="J68" s="390" t="s">
        <v>141</v>
      </c>
      <c r="K68" s="391" t="s">
        <v>142</v>
      </c>
      <c r="L68" s="336"/>
      <c r="M68" s="258" t="s">
        <v>190</v>
      </c>
      <c r="N68" s="338" t="s">
        <v>576</v>
      </c>
      <c r="O68" s="338" t="s">
        <v>137</v>
      </c>
      <c r="P68" s="390" t="s">
        <v>141</v>
      </c>
      <c r="Q68" s="391" t="s">
        <v>142</v>
      </c>
      <c r="R68" s="336"/>
      <c r="S68" s="258" t="s">
        <v>190</v>
      </c>
      <c r="T68" s="338" t="s">
        <v>576</v>
      </c>
      <c r="U68" s="338" t="s">
        <v>137</v>
      </c>
      <c r="V68" s="390" t="s">
        <v>141</v>
      </c>
      <c r="W68" s="391" t="s">
        <v>142</v>
      </c>
      <c r="X68" s="319"/>
      <c r="Y68" s="258" t="s">
        <v>190</v>
      </c>
      <c r="Z68" s="338" t="s">
        <v>576</v>
      </c>
      <c r="AA68" s="338" t="s">
        <v>137</v>
      </c>
      <c r="AB68" s="390" t="s">
        <v>141</v>
      </c>
      <c r="AC68" s="391" t="s">
        <v>142</v>
      </c>
      <c r="AD68" s="319"/>
      <c r="AE68" s="258" t="s">
        <v>190</v>
      </c>
      <c r="AF68" s="338" t="s">
        <v>576</v>
      </c>
      <c r="AG68" s="338" t="s">
        <v>137</v>
      </c>
      <c r="AH68" s="390" t="s">
        <v>141</v>
      </c>
      <c r="AI68" s="391" t="s">
        <v>142</v>
      </c>
      <c r="AJ68" s="319"/>
    </row>
    <row r="69" spans="1:36" s="126" customFormat="1" x14ac:dyDescent="0.25">
      <c r="A69" s="229" t="s">
        <v>155</v>
      </c>
      <c r="B69" s="201"/>
      <c r="C69" s="201" t="s">
        <v>592</v>
      </c>
      <c r="D69" s="202">
        <v>0</v>
      </c>
      <c r="E69" s="236">
        <f>B69*D69</f>
        <v>0</v>
      </c>
      <c r="F69" s="196"/>
      <c r="G69" s="367" t="s">
        <v>155</v>
      </c>
      <c r="H69" s="341"/>
      <c r="I69" s="341" t="s">
        <v>592</v>
      </c>
      <c r="J69" s="342">
        <v>0</v>
      </c>
      <c r="K69" s="374">
        <f>H69*J69</f>
        <v>0</v>
      </c>
      <c r="L69" s="336"/>
      <c r="M69" s="367" t="s">
        <v>155</v>
      </c>
      <c r="N69" s="341"/>
      <c r="O69" s="341" t="s">
        <v>592</v>
      </c>
      <c r="P69" s="342">
        <v>0</v>
      </c>
      <c r="Q69" s="374">
        <f>N69*P69</f>
        <v>0</v>
      </c>
      <c r="R69" s="336"/>
      <c r="S69" s="367" t="s">
        <v>155</v>
      </c>
      <c r="T69" s="341"/>
      <c r="U69" s="341" t="s">
        <v>592</v>
      </c>
      <c r="V69" s="342">
        <v>0</v>
      </c>
      <c r="W69" s="374">
        <f>T69*V69</f>
        <v>0</v>
      </c>
      <c r="X69" s="319"/>
      <c r="Y69" s="367" t="s">
        <v>155</v>
      </c>
      <c r="Z69" s="341"/>
      <c r="AA69" s="341" t="s">
        <v>592</v>
      </c>
      <c r="AB69" s="342">
        <v>0</v>
      </c>
      <c r="AC69" s="374">
        <f>Z69*AB69</f>
        <v>0</v>
      </c>
      <c r="AD69" s="319"/>
      <c r="AE69" s="367" t="s">
        <v>155</v>
      </c>
      <c r="AF69" s="341"/>
      <c r="AG69" s="341" t="s">
        <v>592</v>
      </c>
      <c r="AH69" s="342">
        <v>0</v>
      </c>
      <c r="AI69" s="374">
        <f>AF69*AH69</f>
        <v>0</v>
      </c>
      <c r="AJ69" s="319"/>
    </row>
    <row r="70" spans="1:36" ht="15.75" thickBot="1" x14ac:dyDescent="0.3">
      <c r="A70" s="230" t="s">
        <v>155</v>
      </c>
      <c r="B70" s="205"/>
      <c r="C70" s="205"/>
      <c r="D70" s="206">
        <v>0</v>
      </c>
      <c r="E70" s="240">
        <f>B70*D70</f>
        <v>0</v>
      </c>
      <c r="F70" s="196"/>
      <c r="G70" s="368" t="s">
        <v>155</v>
      </c>
      <c r="H70" s="345"/>
      <c r="I70" s="345"/>
      <c r="J70" s="346">
        <v>0</v>
      </c>
      <c r="K70" s="378">
        <f>H70*J70</f>
        <v>0</v>
      </c>
      <c r="L70" s="336"/>
      <c r="M70" s="368" t="s">
        <v>155</v>
      </c>
      <c r="N70" s="345"/>
      <c r="O70" s="345"/>
      <c r="P70" s="346">
        <v>0</v>
      </c>
      <c r="Q70" s="378">
        <f>N70*P70</f>
        <v>0</v>
      </c>
      <c r="R70" s="336"/>
      <c r="S70" s="368" t="s">
        <v>155</v>
      </c>
      <c r="T70" s="345"/>
      <c r="U70" s="345"/>
      <c r="V70" s="346">
        <v>0</v>
      </c>
      <c r="W70" s="378">
        <f>T70*V70</f>
        <v>0</v>
      </c>
      <c r="Y70" s="368" t="s">
        <v>155</v>
      </c>
      <c r="Z70" s="345"/>
      <c r="AA70" s="345"/>
      <c r="AB70" s="346">
        <v>0</v>
      </c>
      <c r="AC70" s="378">
        <f>Z70*AB70</f>
        <v>0</v>
      </c>
      <c r="AE70" s="368" t="s">
        <v>155</v>
      </c>
      <c r="AF70" s="345"/>
      <c r="AG70" s="345"/>
      <c r="AH70" s="346">
        <v>0</v>
      </c>
      <c r="AI70" s="378">
        <f>AF70*AH70</f>
        <v>0</v>
      </c>
    </row>
    <row r="71" spans="1:36" ht="16.5" thickTop="1" thickBot="1" x14ac:dyDescent="0.3">
      <c r="A71" s="35" t="s">
        <v>142</v>
      </c>
      <c r="B71" s="224"/>
      <c r="C71" s="224"/>
      <c r="D71" s="224"/>
      <c r="E71" s="30">
        <f>SUM(E69:E70)</f>
        <v>0</v>
      </c>
      <c r="F71" s="196"/>
      <c r="G71" s="323" t="s">
        <v>142</v>
      </c>
      <c r="H71" s="362"/>
      <c r="I71" s="362"/>
      <c r="J71" s="362"/>
      <c r="K71" s="321">
        <f>SUM(K69:K70)</f>
        <v>0</v>
      </c>
      <c r="M71" s="323" t="s">
        <v>142</v>
      </c>
      <c r="N71" s="362"/>
      <c r="O71" s="362"/>
      <c r="P71" s="362"/>
      <c r="Q71" s="321">
        <f>SUM(Q69:Q70)</f>
        <v>0</v>
      </c>
      <c r="S71" s="323" t="s">
        <v>142</v>
      </c>
      <c r="T71" s="362"/>
      <c r="U71" s="362"/>
      <c r="V71" s="362"/>
      <c r="W71" s="321">
        <f>SUM(W69:W70)</f>
        <v>0</v>
      </c>
      <c r="Y71" s="323" t="s">
        <v>142</v>
      </c>
      <c r="Z71" s="362"/>
      <c r="AA71" s="362"/>
      <c r="AB71" s="362"/>
      <c r="AC71" s="321">
        <f>SUM(AC69:AC70)</f>
        <v>0</v>
      </c>
      <c r="AE71" s="323" t="s">
        <v>142</v>
      </c>
      <c r="AF71" s="362"/>
      <c r="AG71" s="362"/>
      <c r="AH71" s="362"/>
      <c r="AI71" s="321">
        <f>SUM(AI69:AI70)</f>
        <v>0</v>
      </c>
    </row>
    <row r="72" spans="1:36" x14ac:dyDescent="0.25">
      <c r="A72" s="196"/>
      <c r="B72" s="196"/>
      <c r="C72" s="196"/>
      <c r="D72" s="196"/>
      <c r="E72" s="196"/>
      <c r="F72" s="196"/>
      <c r="G72" s="336"/>
      <c r="H72" s="336"/>
      <c r="I72" s="336"/>
      <c r="J72" s="336"/>
      <c r="K72" s="336"/>
      <c r="M72" s="336"/>
      <c r="N72" s="336"/>
      <c r="O72" s="336"/>
      <c r="P72" s="336"/>
      <c r="Q72" s="336"/>
      <c r="S72" s="336"/>
      <c r="T72" s="336"/>
      <c r="U72" s="336"/>
      <c r="V72" s="336"/>
      <c r="W72" s="336"/>
      <c r="Y72" s="336"/>
      <c r="Z72" s="336"/>
      <c r="AA72" s="336"/>
      <c r="AB72" s="336"/>
      <c r="AC72" s="336"/>
      <c r="AE72" s="336"/>
      <c r="AF72" s="336"/>
      <c r="AG72" s="336"/>
      <c r="AH72" s="336"/>
      <c r="AI72" s="336"/>
    </row>
    <row r="73" spans="1:36" s="126" customFormat="1" ht="15.75" thickBot="1" x14ac:dyDescent="0.3">
      <c r="A73" s="8" t="s">
        <v>638</v>
      </c>
      <c r="B73" s="196"/>
      <c r="C73" s="196"/>
      <c r="D73" s="196"/>
      <c r="E73" s="196"/>
      <c r="F73" s="196"/>
      <c r="G73" s="320" t="s">
        <v>638</v>
      </c>
      <c r="H73" s="336"/>
      <c r="I73" s="336"/>
      <c r="J73" s="336"/>
      <c r="K73" s="336"/>
      <c r="L73" s="319"/>
      <c r="M73" s="320" t="s">
        <v>638</v>
      </c>
      <c r="N73" s="336"/>
      <c r="O73" s="336"/>
      <c r="P73" s="336"/>
      <c r="Q73" s="336"/>
      <c r="R73" s="319"/>
      <c r="S73" s="320" t="s">
        <v>638</v>
      </c>
      <c r="T73" s="336"/>
      <c r="U73" s="336"/>
      <c r="V73" s="336"/>
      <c r="W73" s="336"/>
      <c r="X73" s="319"/>
      <c r="Y73" s="320" t="s">
        <v>638</v>
      </c>
      <c r="Z73" s="336"/>
      <c r="AA73" s="336"/>
      <c r="AB73" s="336"/>
      <c r="AC73" s="336"/>
      <c r="AD73" s="319"/>
      <c r="AE73" s="320" t="s">
        <v>638</v>
      </c>
      <c r="AF73" s="336"/>
      <c r="AG73" s="336"/>
      <c r="AH73" s="336"/>
      <c r="AI73" s="336"/>
      <c r="AJ73" s="319"/>
    </row>
    <row r="74" spans="1:36" s="126" customFormat="1" x14ac:dyDescent="0.25">
      <c r="A74" s="232" t="s">
        <v>561</v>
      </c>
      <c r="B74" s="227" t="s">
        <v>576</v>
      </c>
      <c r="C74" s="227" t="s">
        <v>137</v>
      </c>
      <c r="D74" s="279" t="s">
        <v>141</v>
      </c>
      <c r="E74" s="281" t="s">
        <v>142</v>
      </c>
      <c r="F74" s="196"/>
      <c r="G74" s="370" t="s">
        <v>561</v>
      </c>
      <c r="H74" s="365" t="s">
        <v>576</v>
      </c>
      <c r="I74" s="365" t="s">
        <v>137</v>
      </c>
      <c r="J74" s="392" t="s">
        <v>141</v>
      </c>
      <c r="K74" s="393" t="s">
        <v>142</v>
      </c>
      <c r="L74" s="319"/>
      <c r="M74" s="370" t="s">
        <v>561</v>
      </c>
      <c r="N74" s="365" t="s">
        <v>576</v>
      </c>
      <c r="O74" s="365" t="s">
        <v>137</v>
      </c>
      <c r="P74" s="392" t="s">
        <v>141</v>
      </c>
      <c r="Q74" s="393" t="s">
        <v>142</v>
      </c>
      <c r="R74" s="319"/>
      <c r="S74" s="370" t="s">
        <v>561</v>
      </c>
      <c r="T74" s="365" t="s">
        <v>576</v>
      </c>
      <c r="U74" s="365" t="s">
        <v>137</v>
      </c>
      <c r="V74" s="392" t="s">
        <v>141</v>
      </c>
      <c r="W74" s="393" t="s">
        <v>142</v>
      </c>
      <c r="X74" s="319"/>
      <c r="Y74" s="370" t="s">
        <v>561</v>
      </c>
      <c r="Z74" s="365" t="s">
        <v>576</v>
      </c>
      <c r="AA74" s="365" t="s">
        <v>137</v>
      </c>
      <c r="AB74" s="392" t="s">
        <v>141</v>
      </c>
      <c r="AC74" s="393" t="s">
        <v>142</v>
      </c>
      <c r="AD74" s="319"/>
      <c r="AE74" s="370" t="s">
        <v>561</v>
      </c>
      <c r="AF74" s="365" t="s">
        <v>576</v>
      </c>
      <c r="AG74" s="365" t="s">
        <v>137</v>
      </c>
      <c r="AH74" s="392" t="s">
        <v>141</v>
      </c>
      <c r="AI74" s="393" t="s">
        <v>142</v>
      </c>
      <c r="AJ74" s="319"/>
    </row>
    <row r="75" spans="1:36" s="319" customFormat="1" ht="32.25" x14ac:dyDescent="0.25">
      <c r="A75" s="371" t="s">
        <v>793</v>
      </c>
      <c r="B75" s="372"/>
      <c r="C75" s="372" t="s">
        <v>563</v>
      </c>
      <c r="D75" s="373">
        <v>73</v>
      </c>
      <c r="E75" s="374">
        <f>B75*D75</f>
        <v>0</v>
      </c>
      <c r="F75" s="336"/>
      <c r="G75" s="371" t="s">
        <v>793</v>
      </c>
      <c r="H75" s="372"/>
      <c r="I75" s="372" t="s">
        <v>563</v>
      </c>
      <c r="J75" s="373">
        <v>73</v>
      </c>
      <c r="K75" s="374">
        <f>H75*J75</f>
        <v>0</v>
      </c>
      <c r="L75" s="336"/>
      <c r="M75" s="371" t="s">
        <v>793</v>
      </c>
      <c r="N75" s="372"/>
      <c r="O75" s="372" t="s">
        <v>563</v>
      </c>
      <c r="P75" s="373">
        <v>73</v>
      </c>
      <c r="Q75" s="374">
        <f>N75*P75</f>
        <v>0</v>
      </c>
      <c r="R75" s="336"/>
      <c r="S75" s="371" t="s">
        <v>793</v>
      </c>
      <c r="T75" s="372"/>
      <c r="U75" s="372" t="s">
        <v>563</v>
      </c>
      <c r="V75" s="373">
        <v>73</v>
      </c>
      <c r="W75" s="374">
        <f>T75*V75</f>
        <v>0</v>
      </c>
      <c r="Y75" s="371" t="s">
        <v>793</v>
      </c>
      <c r="Z75" s="372"/>
      <c r="AA75" s="372" t="s">
        <v>563</v>
      </c>
      <c r="AB75" s="373">
        <v>73</v>
      </c>
      <c r="AC75" s="374">
        <f>Z75*AB75</f>
        <v>0</v>
      </c>
      <c r="AE75" s="371" t="s">
        <v>793</v>
      </c>
      <c r="AF75" s="372"/>
      <c r="AG75" s="372" t="s">
        <v>563</v>
      </c>
      <c r="AH75" s="373">
        <v>73</v>
      </c>
      <c r="AI75" s="374">
        <f>AF75*AH75</f>
        <v>0</v>
      </c>
    </row>
    <row r="76" spans="1:36" s="319" customFormat="1" ht="32.25" x14ac:dyDescent="0.25">
      <c r="A76" s="371" t="s">
        <v>629</v>
      </c>
      <c r="B76" s="372"/>
      <c r="C76" s="372" t="s">
        <v>563</v>
      </c>
      <c r="D76" s="373">
        <v>73</v>
      </c>
      <c r="E76" s="374">
        <f>B76*D76</f>
        <v>0</v>
      </c>
      <c r="F76" s="336"/>
      <c r="G76" s="371" t="s">
        <v>629</v>
      </c>
      <c r="H76" s="372"/>
      <c r="I76" s="372" t="s">
        <v>563</v>
      </c>
      <c r="J76" s="373">
        <v>73</v>
      </c>
      <c r="K76" s="374">
        <f>H76*J76</f>
        <v>0</v>
      </c>
      <c r="L76" s="336"/>
      <c r="M76" s="371" t="s">
        <v>629</v>
      </c>
      <c r="N76" s="372"/>
      <c r="O76" s="372" t="s">
        <v>563</v>
      </c>
      <c r="P76" s="373">
        <v>73</v>
      </c>
      <c r="Q76" s="374">
        <f>N76*P76</f>
        <v>0</v>
      </c>
      <c r="R76" s="336"/>
      <c r="S76" s="371" t="s">
        <v>629</v>
      </c>
      <c r="T76" s="372"/>
      <c r="U76" s="372" t="s">
        <v>563</v>
      </c>
      <c r="V76" s="373">
        <v>73</v>
      </c>
      <c r="W76" s="374">
        <f>T76*V76</f>
        <v>0</v>
      </c>
      <c r="Y76" s="371" t="s">
        <v>629</v>
      </c>
      <c r="Z76" s="372"/>
      <c r="AA76" s="372" t="s">
        <v>563</v>
      </c>
      <c r="AB76" s="373">
        <v>73</v>
      </c>
      <c r="AC76" s="374">
        <f>Z76*AB76</f>
        <v>0</v>
      </c>
      <c r="AE76" s="371" t="s">
        <v>629</v>
      </c>
      <c r="AF76" s="372"/>
      <c r="AG76" s="372" t="s">
        <v>563</v>
      </c>
      <c r="AH76" s="373">
        <v>73</v>
      </c>
      <c r="AI76" s="374">
        <f>AF76*AH76</f>
        <v>0</v>
      </c>
    </row>
    <row r="77" spans="1:36" s="126" customFormat="1" ht="30" x14ac:dyDescent="0.25">
      <c r="A77" s="233" t="s">
        <v>144</v>
      </c>
      <c r="B77" s="234"/>
      <c r="C77" s="234" t="s">
        <v>563</v>
      </c>
      <c r="D77" s="235">
        <v>150</v>
      </c>
      <c r="E77" s="236">
        <f t="shared" ref="E77:E85" si="37">B77*D77</f>
        <v>0</v>
      </c>
      <c r="F77" s="196"/>
      <c r="G77" s="371" t="s">
        <v>144</v>
      </c>
      <c r="H77" s="372"/>
      <c r="I77" s="372" t="s">
        <v>563</v>
      </c>
      <c r="J77" s="373">
        <v>150</v>
      </c>
      <c r="K77" s="374">
        <f t="shared" ref="K77:K85" si="38">H77*J77</f>
        <v>0</v>
      </c>
      <c r="L77" s="319"/>
      <c r="M77" s="371" t="s">
        <v>144</v>
      </c>
      <c r="N77" s="372"/>
      <c r="O77" s="372" t="s">
        <v>563</v>
      </c>
      <c r="P77" s="373">
        <v>150</v>
      </c>
      <c r="Q77" s="374">
        <f t="shared" ref="Q77:Q85" si="39">N77*P77</f>
        <v>0</v>
      </c>
      <c r="R77" s="319"/>
      <c r="S77" s="371" t="s">
        <v>144</v>
      </c>
      <c r="T77" s="372"/>
      <c r="U77" s="372" t="s">
        <v>563</v>
      </c>
      <c r="V77" s="373">
        <v>150</v>
      </c>
      <c r="W77" s="374">
        <f t="shared" ref="W77:W85" si="40">T77*V77</f>
        <v>0</v>
      </c>
      <c r="X77" s="319"/>
      <c r="Y77" s="371" t="s">
        <v>144</v>
      </c>
      <c r="Z77" s="372"/>
      <c r="AA77" s="372" t="s">
        <v>563</v>
      </c>
      <c r="AB77" s="373">
        <v>150</v>
      </c>
      <c r="AC77" s="374">
        <f t="shared" ref="AC77:AC85" si="41">Z77*AB77</f>
        <v>0</v>
      </c>
      <c r="AD77" s="319"/>
      <c r="AE77" s="371" t="s">
        <v>144</v>
      </c>
      <c r="AF77" s="372"/>
      <c r="AG77" s="372" t="s">
        <v>563</v>
      </c>
      <c r="AH77" s="373">
        <v>150</v>
      </c>
      <c r="AI77" s="374">
        <f t="shared" ref="AI77:AI85" si="42">AF77*AH77</f>
        <v>0</v>
      </c>
      <c r="AJ77" s="319"/>
    </row>
    <row r="78" spans="1:36" s="126" customFormat="1" ht="30" x14ac:dyDescent="0.25">
      <c r="A78" s="233" t="s">
        <v>146</v>
      </c>
      <c r="B78" s="234"/>
      <c r="C78" s="234" t="s">
        <v>563</v>
      </c>
      <c r="D78" s="235">
        <v>250</v>
      </c>
      <c r="E78" s="236">
        <f t="shared" si="37"/>
        <v>0</v>
      </c>
      <c r="F78" s="196"/>
      <c r="G78" s="371" t="s">
        <v>146</v>
      </c>
      <c r="H78" s="372"/>
      <c r="I78" s="372" t="s">
        <v>563</v>
      </c>
      <c r="J78" s="373">
        <v>250</v>
      </c>
      <c r="K78" s="374">
        <f t="shared" si="38"/>
        <v>0</v>
      </c>
      <c r="L78" s="319"/>
      <c r="M78" s="371" t="s">
        <v>146</v>
      </c>
      <c r="N78" s="372"/>
      <c r="O78" s="372" t="s">
        <v>563</v>
      </c>
      <c r="P78" s="373">
        <v>250</v>
      </c>
      <c r="Q78" s="374">
        <f t="shared" si="39"/>
        <v>0</v>
      </c>
      <c r="R78" s="319"/>
      <c r="S78" s="371" t="s">
        <v>146</v>
      </c>
      <c r="T78" s="372"/>
      <c r="U78" s="372" t="s">
        <v>563</v>
      </c>
      <c r="V78" s="373">
        <v>250</v>
      </c>
      <c r="W78" s="374">
        <f t="shared" si="40"/>
        <v>0</v>
      </c>
      <c r="X78" s="319"/>
      <c r="Y78" s="371" t="s">
        <v>146</v>
      </c>
      <c r="Z78" s="372"/>
      <c r="AA78" s="372" t="s">
        <v>563</v>
      </c>
      <c r="AB78" s="373">
        <v>250</v>
      </c>
      <c r="AC78" s="374">
        <f t="shared" si="41"/>
        <v>0</v>
      </c>
      <c r="AD78" s="319"/>
      <c r="AE78" s="371" t="s">
        <v>146</v>
      </c>
      <c r="AF78" s="372"/>
      <c r="AG78" s="372" t="s">
        <v>563</v>
      </c>
      <c r="AH78" s="373">
        <v>250</v>
      </c>
      <c r="AI78" s="374">
        <f t="shared" si="42"/>
        <v>0</v>
      </c>
      <c r="AJ78" s="319"/>
    </row>
    <row r="79" spans="1:36" s="126" customFormat="1" ht="30" x14ac:dyDescent="0.25">
      <c r="A79" s="233" t="s">
        <v>628</v>
      </c>
      <c r="B79" s="234"/>
      <c r="C79" s="234" t="s">
        <v>563</v>
      </c>
      <c r="D79" s="235">
        <v>170</v>
      </c>
      <c r="E79" s="236">
        <f t="shared" si="37"/>
        <v>0</v>
      </c>
      <c r="F79" s="196"/>
      <c r="G79" s="371" t="s">
        <v>628</v>
      </c>
      <c r="H79" s="372"/>
      <c r="I79" s="372" t="s">
        <v>563</v>
      </c>
      <c r="J79" s="373">
        <v>170</v>
      </c>
      <c r="K79" s="374">
        <f t="shared" si="38"/>
        <v>0</v>
      </c>
      <c r="L79" s="319"/>
      <c r="M79" s="371" t="s">
        <v>628</v>
      </c>
      <c r="N79" s="372"/>
      <c r="O79" s="372" t="s">
        <v>563</v>
      </c>
      <c r="P79" s="373">
        <v>170</v>
      </c>
      <c r="Q79" s="374">
        <f t="shared" si="39"/>
        <v>0</v>
      </c>
      <c r="R79" s="319"/>
      <c r="S79" s="371" t="s">
        <v>628</v>
      </c>
      <c r="T79" s="372"/>
      <c r="U79" s="372" t="s">
        <v>563</v>
      </c>
      <c r="V79" s="373">
        <v>170</v>
      </c>
      <c r="W79" s="374">
        <f t="shared" si="40"/>
        <v>0</v>
      </c>
      <c r="X79" s="319"/>
      <c r="Y79" s="371" t="s">
        <v>628</v>
      </c>
      <c r="Z79" s="372"/>
      <c r="AA79" s="372" t="s">
        <v>563</v>
      </c>
      <c r="AB79" s="373">
        <v>170</v>
      </c>
      <c r="AC79" s="374">
        <f t="shared" si="41"/>
        <v>0</v>
      </c>
      <c r="AD79" s="319"/>
      <c r="AE79" s="371" t="s">
        <v>628</v>
      </c>
      <c r="AF79" s="372"/>
      <c r="AG79" s="372" t="s">
        <v>563</v>
      </c>
      <c r="AH79" s="373">
        <v>170</v>
      </c>
      <c r="AI79" s="374">
        <f t="shared" si="42"/>
        <v>0</v>
      </c>
      <c r="AJ79" s="319"/>
    </row>
    <row r="80" spans="1:36" s="126" customFormat="1" ht="17.25" x14ac:dyDescent="0.25">
      <c r="A80" s="233" t="s">
        <v>573</v>
      </c>
      <c r="B80" s="234"/>
      <c r="C80" s="234" t="s">
        <v>563</v>
      </c>
      <c r="D80" s="235">
        <v>53</v>
      </c>
      <c r="E80" s="236">
        <f t="shared" si="37"/>
        <v>0</v>
      </c>
      <c r="F80" s="196"/>
      <c r="G80" s="371" t="s">
        <v>573</v>
      </c>
      <c r="H80" s="372"/>
      <c r="I80" s="372" t="s">
        <v>563</v>
      </c>
      <c r="J80" s="373">
        <v>53</v>
      </c>
      <c r="K80" s="374">
        <f t="shared" si="38"/>
        <v>0</v>
      </c>
      <c r="L80" s="319"/>
      <c r="M80" s="371" t="s">
        <v>573</v>
      </c>
      <c r="N80" s="372"/>
      <c r="O80" s="372" t="s">
        <v>563</v>
      </c>
      <c r="P80" s="373">
        <v>53</v>
      </c>
      <c r="Q80" s="374">
        <f t="shared" si="39"/>
        <v>0</v>
      </c>
      <c r="R80" s="319"/>
      <c r="S80" s="371" t="s">
        <v>573</v>
      </c>
      <c r="T80" s="372"/>
      <c r="U80" s="372" t="s">
        <v>563</v>
      </c>
      <c r="V80" s="373">
        <v>53</v>
      </c>
      <c r="W80" s="374">
        <f t="shared" si="40"/>
        <v>0</v>
      </c>
      <c r="X80" s="319"/>
      <c r="Y80" s="371" t="s">
        <v>573</v>
      </c>
      <c r="Z80" s="372"/>
      <c r="AA80" s="372" t="s">
        <v>563</v>
      </c>
      <c r="AB80" s="373">
        <v>53</v>
      </c>
      <c r="AC80" s="374">
        <f t="shared" si="41"/>
        <v>0</v>
      </c>
      <c r="AD80" s="319"/>
      <c r="AE80" s="371" t="s">
        <v>573</v>
      </c>
      <c r="AF80" s="372"/>
      <c r="AG80" s="372" t="s">
        <v>563</v>
      </c>
      <c r="AH80" s="373">
        <v>53</v>
      </c>
      <c r="AI80" s="374">
        <f t="shared" si="42"/>
        <v>0</v>
      </c>
      <c r="AJ80" s="319"/>
    </row>
    <row r="81" spans="1:36" s="126" customFormat="1" ht="30" x14ac:dyDescent="0.25">
      <c r="A81" s="233" t="s">
        <v>148</v>
      </c>
      <c r="B81" s="234"/>
      <c r="C81" s="234" t="s">
        <v>563</v>
      </c>
      <c r="D81" s="235">
        <v>238</v>
      </c>
      <c r="E81" s="236">
        <f t="shared" si="37"/>
        <v>0</v>
      </c>
      <c r="F81" s="196"/>
      <c r="G81" s="371" t="s">
        <v>148</v>
      </c>
      <c r="H81" s="372"/>
      <c r="I81" s="372" t="s">
        <v>563</v>
      </c>
      <c r="J81" s="373">
        <v>238</v>
      </c>
      <c r="K81" s="374">
        <f t="shared" si="38"/>
        <v>0</v>
      </c>
      <c r="L81" s="319"/>
      <c r="M81" s="371" t="s">
        <v>148</v>
      </c>
      <c r="N81" s="372"/>
      <c r="O81" s="372" t="s">
        <v>563</v>
      </c>
      <c r="P81" s="373">
        <v>238</v>
      </c>
      <c r="Q81" s="374">
        <f t="shared" si="39"/>
        <v>0</v>
      </c>
      <c r="R81" s="319"/>
      <c r="S81" s="371" t="s">
        <v>148</v>
      </c>
      <c r="T81" s="372"/>
      <c r="U81" s="372" t="s">
        <v>563</v>
      </c>
      <c r="V81" s="373">
        <v>238</v>
      </c>
      <c r="W81" s="374">
        <f t="shared" si="40"/>
        <v>0</v>
      </c>
      <c r="X81" s="319"/>
      <c r="Y81" s="371" t="s">
        <v>148</v>
      </c>
      <c r="Z81" s="372"/>
      <c r="AA81" s="372" t="s">
        <v>563</v>
      </c>
      <c r="AB81" s="373">
        <v>238</v>
      </c>
      <c r="AC81" s="374">
        <f t="shared" si="41"/>
        <v>0</v>
      </c>
      <c r="AD81" s="319"/>
      <c r="AE81" s="371" t="s">
        <v>148</v>
      </c>
      <c r="AF81" s="372"/>
      <c r="AG81" s="372" t="s">
        <v>563</v>
      </c>
      <c r="AH81" s="373">
        <v>238</v>
      </c>
      <c r="AI81" s="374">
        <f t="shared" si="42"/>
        <v>0</v>
      </c>
      <c r="AJ81" s="319"/>
    </row>
    <row r="82" spans="1:36" s="126" customFormat="1" ht="17.25" x14ac:dyDescent="0.25">
      <c r="A82" s="233" t="s">
        <v>574</v>
      </c>
      <c r="B82" s="234"/>
      <c r="C82" s="234" t="s">
        <v>563</v>
      </c>
      <c r="D82" s="235">
        <v>106</v>
      </c>
      <c r="E82" s="236">
        <f t="shared" si="37"/>
        <v>0</v>
      </c>
      <c r="F82" s="196"/>
      <c r="G82" s="371" t="s">
        <v>574</v>
      </c>
      <c r="H82" s="372"/>
      <c r="I82" s="372" t="s">
        <v>563</v>
      </c>
      <c r="J82" s="373">
        <v>106</v>
      </c>
      <c r="K82" s="374">
        <f t="shared" si="38"/>
        <v>0</v>
      </c>
      <c r="L82" s="319"/>
      <c r="M82" s="371" t="s">
        <v>574</v>
      </c>
      <c r="N82" s="372"/>
      <c r="O82" s="372" t="s">
        <v>563</v>
      </c>
      <c r="P82" s="373">
        <v>106</v>
      </c>
      <c r="Q82" s="374">
        <f t="shared" si="39"/>
        <v>0</v>
      </c>
      <c r="R82" s="319"/>
      <c r="S82" s="371" t="s">
        <v>574</v>
      </c>
      <c r="T82" s="372"/>
      <c r="U82" s="372" t="s">
        <v>563</v>
      </c>
      <c r="V82" s="373">
        <v>106</v>
      </c>
      <c r="W82" s="374">
        <f t="shared" si="40"/>
        <v>0</v>
      </c>
      <c r="X82" s="319"/>
      <c r="Y82" s="371" t="s">
        <v>574</v>
      </c>
      <c r="Z82" s="372"/>
      <c r="AA82" s="372" t="s">
        <v>563</v>
      </c>
      <c r="AB82" s="373">
        <v>106</v>
      </c>
      <c r="AC82" s="374">
        <f t="shared" si="41"/>
        <v>0</v>
      </c>
      <c r="AD82" s="319"/>
      <c r="AE82" s="371" t="s">
        <v>574</v>
      </c>
      <c r="AF82" s="372"/>
      <c r="AG82" s="372" t="s">
        <v>563</v>
      </c>
      <c r="AH82" s="373">
        <v>106</v>
      </c>
      <c r="AI82" s="374">
        <f t="shared" si="42"/>
        <v>0</v>
      </c>
      <c r="AJ82" s="319"/>
    </row>
    <row r="83" spans="1:36" s="126" customFormat="1" ht="17.25" x14ac:dyDescent="0.25">
      <c r="A83" s="233" t="s">
        <v>575</v>
      </c>
      <c r="B83" s="234"/>
      <c r="C83" s="234" t="s">
        <v>563</v>
      </c>
      <c r="D83" s="235">
        <v>231</v>
      </c>
      <c r="E83" s="236">
        <f t="shared" si="37"/>
        <v>0</v>
      </c>
      <c r="F83" s="196"/>
      <c r="G83" s="371" t="s">
        <v>575</v>
      </c>
      <c r="H83" s="372"/>
      <c r="I83" s="372" t="s">
        <v>563</v>
      </c>
      <c r="J83" s="373">
        <v>231</v>
      </c>
      <c r="K83" s="374">
        <f t="shared" si="38"/>
        <v>0</v>
      </c>
      <c r="L83" s="319"/>
      <c r="M83" s="371" t="s">
        <v>575</v>
      </c>
      <c r="N83" s="372"/>
      <c r="O83" s="372" t="s">
        <v>563</v>
      </c>
      <c r="P83" s="373">
        <v>231</v>
      </c>
      <c r="Q83" s="374">
        <f t="shared" si="39"/>
        <v>0</v>
      </c>
      <c r="R83" s="319"/>
      <c r="S83" s="371" t="s">
        <v>575</v>
      </c>
      <c r="T83" s="372"/>
      <c r="U83" s="372" t="s">
        <v>563</v>
      </c>
      <c r="V83" s="373">
        <v>231</v>
      </c>
      <c r="W83" s="374">
        <f t="shared" si="40"/>
        <v>0</v>
      </c>
      <c r="X83" s="319"/>
      <c r="Y83" s="371" t="s">
        <v>575</v>
      </c>
      <c r="Z83" s="372"/>
      <c r="AA83" s="372" t="s">
        <v>563</v>
      </c>
      <c r="AB83" s="373">
        <v>231</v>
      </c>
      <c r="AC83" s="374">
        <f t="shared" si="41"/>
        <v>0</v>
      </c>
      <c r="AD83" s="319"/>
      <c r="AE83" s="371" t="s">
        <v>575</v>
      </c>
      <c r="AF83" s="372"/>
      <c r="AG83" s="372" t="s">
        <v>563</v>
      </c>
      <c r="AH83" s="373">
        <v>231</v>
      </c>
      <c r="AI83" s="374">
        <f t="shared" si="42"/>
        <v>0</v>
      </c>
      <c r="AJ83" s="319"/>
    </row>
    <row r="84" spans="1:36" s="126" customFormat="1" x14ac:dyDescent="0.25">
      <c r="A84" s="233" t="s">
        <v>162</v>
      </c>
      <c r="B84" s="234"/>
      <c r="C84" s="234" t="s">
        <v>563</v>
      </c>
      <c r="D84" s="235">
        <v>0</v>
      </c>
      <c r="E84" s="236">
        <f t="shared" si="37"/>
        <v>0</v>
      </c>
      <c r="F84" s="196"/>
      <c r="G84" s="371" t="s">
        <v>162</v>
      </c>
      <c r="H84" s="372"/>
      <c r="I84" s="372" t="s">
        <v>563</v>
      </c>
      <c r="J84" s="373">
        <v>0</v>
      </c>
      <c r="K84" s="374">
        <f t="shared" si="38"/>
        <v>0</v>
      </c>
      <c r="L84" s="319"/>
      <c r="M84" s="371" t="s">
        <v>162</v>
      </c>
      <c r="N84" s="372"/>
      <c r="O84" s="372" t="s">
        <v>563</v>
      </c>
      <c r="P84" s="373">
        <v>0</v>
      </c>
      <c r="Q84" s="374">
        <f t="shared" si="39"/>
        <v>0</v>
      </c>
      <c r="R84" s="319"/>
      <c r="S84" s="371" t="s">
        <v>162</v>
      </c>
      <c r="T84" s="372"/>
      <c r="U84" s="372" t="s">
        <v>563</v>
      </c>
      <c r="V84" s="373">
        <v>0</v>
      </c>
      <c r="W84" s="374">
        <f t="shared" si="40"/>
        <v>0</v>
      </c>
      <c r="X84" s="319"/>
      <c r="Y84" s="371" t="s">
        <v>162</v>
      </c>
      <c r="Z84" s="372"/>
      <c r="AA84" s="372" t="s">
        <v>563</v>
      </c>
      <c r="AB84" s="373">
        <v>0</v>
      </c>
      <c r="AC84" s="374">
        <f t="shared" si="41"/>
        <v>0</v>
      </c>
      <c r="AD84" s="319"/>
      <c r="AE84" s="371" t="s">
        <v>162</v>
      </c>
      <c r="AF84" s="372"/>
      <c r="AG84" s="372" t="s">
        <v>563</v>
      </c>
      <c r="AH84" s="373">
        <v>0</v>
      </c>
      <c r="AI84" s="374">
        <f t="shared" si="42"/>
        <v>0</v>
      </c>
      <c r="AJ84" s="319"/>
    </row>
    <row r="85" spans="1:36" s="126" customFormat="1" ht="15.75" thickBot="1" x14ac:dyDescent="0.3">
      <c r="A85" s="237" t="s">
        <v>162</v>
      </c>
      <c r="B85" s="238"/>
      <c r="C85" s="238" t="s">
        <v>563</v>
      </c>
      <c r="D85" s="239">
        <v>0</v>
      </c>
      <c r="E85" s="240">
        <f t="shared" si="37"/>
        <v>0</v>
      </c>
      <c r="F85" s="196"/>
      <c r="G85" s="375" t="s">
        <v>162</v>
      </c>
      <c r="H85" s="376"/>
      <c r="I85" s="376" t="s">
        <v>563</v>
      </c>
      <c r="J85" s="377">
        <v>0</v>
      </c>
      <c r="K85" s="378">
        <f t="shared" si="38"/>
        <v>0</v>
      </c>
      <c r="L85" s="319"/>
      <c r="M85" s="375" t="s">
        <v>162</v>
      </c>
      <c r="N85" s="376"/>
      <c r="O85" s="376" t="s">
        <v>563</v>
      </c>
      <c r="P85" s="377">
        <v>0</v>
      </c>
      <c r="Q85" s="378">
        <f t="shared" si="39"/>
        <v>0</v>
      </c>
      <c r="R85" s="319"/>
      <c r="S85" s="375" t="s">
        <v>162</v>
      </c>
      <c r="T85" s="376"/>
      <c r="U85" s="376" t="s">
        <v>563</v>
      </c>
      <c r="V85" s="377">
        <v>0</v>
      </c>
      <c r="W85" s="378">
        <f t="shared" si="40"/>
        <v>0</v>
      </c>
      <c r="X85" s="319"/>
      <c r="Y85" s="375" t="s">
        <v>162</v>
      </c>
      <c r="Z85" s="376"/>
      <c r="AA85" s="376" t="s">
        <v>563</v>
      </c>
      <c r="AB85" s="377">
        <v>0</v>
      </c>
      <c r="AC85" s="378">
        <f t="shared" si="41"/>
        <v>0</v>
      </c>
      <c r="AD85" s="319"/>
      <c r="AE85" s="375" t="s">
        <v>162</v>
      </c>
      <c r="AF85" s="376"/>
      <c r="AG85" s="376" t="s">
        <v>563</v>
      </c>
      <c r="AH85" s="377">
        <v>0</v>
      </c>
      <c r="AI85" s="378">
        <f t="shared" si="42"/>
        <v>0</v>
      </c>
      <c r="AJ85" s="319"/>
    </row>
    <row r="86" spans="1:36" s="126" customFormat="1" ht="16.5" thickTop="1" thickBot="1" x14ac:dyDescent="0.3">
      <c r="A86" s="35" t="s">
        <v>149</v>
      </c>
      <c r="B86" s="208">
        <f>SUM(B75:B85)</f>
        <v>0</v>
      </c>
      <c r="C86" s="208"/>
      <c r="D86" s="241"/>
      <c r="E86" s="242">
        <f>SUM(E75:E85)</f>
        <v>0</v>
      </c>
      <c r="F86" s="196"/>
      <c r="G86" s="323" t="s">
        <v>149</v>
      </c>
      <c r="H86" s="348">
        <f>SUM(H75:H85)</f>
        <v>0</v>
      </c>
      <c r="I86" s="348"/>
      <c r="J86" s="379"/>
      <c r="K86" s="380">
        <f>SUM(K75:K85)</f>
        <v>0</v>
      </c>
      <c r="L86" s="319"/>
      <c r="M86" s="323" t="s">
        <v>149</v>
      </c>
      <c r="N86" s="348">
        <f>SUM(N75:N85)</f>
        <v>0</v>
      </c>
      <c r="O86" s="348"/>
      <c r="P86" s="379"/>
      <c r="Q86" s="380">
        <f>SUM(Q75:Q85)</f>
        <v>0</v>
      </c>
      <c r="R86" s="319"/>
      <c r="S86" s="323" t="s">
        <v>149</v>
      </c>
      <c r="T86" s="348">
        <f>SUM(T75:T85)</f>
        <v>0</v>
      </c>
      <c r="U86" s="348"/>
      <c r="V86" s="379"/>
      <c r="W86" s="380">
        <f>SUM(W75:W85)</f>
        <v>0</v>
      </c>
      <c r="X86" s="319"/>
      <c r="Y86" s="323" t="s">
        <v>149</v>
      </c>
      <c r="Z86" s="348">
        <f>SUM(Z75:Z85)</f>
        <v>0</v>
      </c>
      <c r="AA86" s="348"/>
      <c r="AB86" s="379"/>
      <c r="AC86" s="380">
        <f>SUM(AC75:AC85)</f>
        <v>0</v>
      </c>
      <c r="AD86" s="319"/>
      <c r="AE86" s="323" t="s">
        <v>149</v>
      </c>
      <c r="AF86" s="348">
        <f>SUM(AF75:AF85)</f>
        <v>0</v>
      </c>
      <c r="AG86" s="348"/>
      <c r="AH86" s="379"/>
      <c r="AI86" s="380">
        <f>SUM(AI75:AI85)</f>
        <v>0</v>
      </c>
      <c r="AJ86" s="319"/>
    </row>
    <row r="87" spans="1:36" s="126" customFormat="1" x14ac:dyDescent="0.25">
      <c r="A87" s="232" t="s">
        <v>562</v>
      </c>
      <c r="B87" s="198" t="s">
        <v>576</v>
      </c>
      <c r="C87" s="227" t="s">
        <v>137</v>
      </c>
      <c r="D87" s="270" t="s">
        <v>141</v>
      </c>
      <c r="E87" s="271" t="s">
        <v>142</v>
      </c>
      <c r="F87" s="196"/>
      <c r="G87" s="370" t="s">
        <v>562</v>
      </c>
      <c r="H87" s="338" t="s">
        <v>576</v>
      </c>
      <c r="I87" s="365" t="s">
        <v>137</v>
      </c>
      <c r="J87" s="390" t="s">
        <v>141</v>
      </c>
      <c r="K87" s="391" t="s">
        <v>142</v>
      </c>
      <c r="L87" s="319"/>
      <c r="M87" s="370" t="s">
        <v>562</v>
      </c>
      <c r="N87" s="338" t="s">
        <v>576</v>
      </c>
      <c r="O87" s="365" t="s">
        <v>137</v>
      </c>
      <c r="P87" s="390" t="s">
        <v>141</v>
      </c>
      <c r="Q87" s="391" t="s">
        <v>142</v>
      </c>
      <c r="R87" s="319"/>
      <c r="S87" s="370" t="s">
        <v>562</v>
      </c>
      <c r="T87" s="338" t="s">
        <v>576</v>
      </c>
      <c r="U87" s="365" t="s">
        <v>137</v>
      </c>
      <c r="V87" s="390" t="s">
        <v>141</v>
      </c>
      <c r="W87" s="391" t="s">
        <v>142</v>
      </c>
      <c r="X87" s="319"/>
      <c r="Y87" s="370" t="s">
        <v>562</v>
      </c>
      <c r="Z87" s="338" t="s">
        <v>576</v>
      </c>
      <c r="AA87" s="365" t="s">
        <v>137</v>
      </c>
      <c r="AB87" s="390" t="s">
        <v>141</v>
      </c>
      <c r="AC87" s="391" t="s">
        <v>142</v>
      </c>
      <c r="AD87" s="319"/>
      <c r="AE87" s="370" t="s">
        <v>562</v>
      </c>
      <c r="AF87" s="338" t="s">
        <v>576</v>
      </c>
      <c r="AG87" s="365" t="s">
        <v>137</v>
      </c>
      <c r="AH87" s="390" t="s">
        <v>141</v>
      </c>
      <c r="AI87" s="391" t="s">
        <v>142</v>
      </c>
      <c r="AJ87" s="319"/>
    </row>
    <row r="88" spans="1:36" s="126" customFormat="1" x14ac:dyDescent="0.25">
      <c r="A88" s="233" t="s">
        <v>143</v>
      </c>
      <c r="B88" s="234"/>
      <c r="C88" s="234" t="s">
        <v>563</v>
      </c>
      <c r="D88" s="235">
        <v>152</v>
      </c>
      <c r="E88" s="236">
        <f t="shared" ref="E88:E93" si="43">B88*D88</f>
        <v>0</v>
      </c>
      <c r="F88" s="196"/>
      <c r="G88" s="371" t="s">
        <v>143</v>
      </c>
      <c r="H88" s="372"/>
      <c r="I88" s="372" t="s">
        <v>563</v>
      </c>
      <c r="J88" s="373">
        <v>152</v>
      </c>
      <c r="K88" s="374">
        <f t="shared" ref="K88:K93" si="44">H88*J88</f>
        <v>0</v>
      </c>
      <c r="L88" s="319"/>
      <c r="M88" s="371" t="s">
        <v>143</v>
      </c>
      <c r="N88" s="372"/>
      <c r="O88" s="372" t="s">
        <v>563</v>
      </c>
      <c r="P88" s="373">
        <v>152</v>
      </c>
      <c r="Q88" s="374">
        <f t="shared" ref="Q88:Q93" si="45">N88*P88</f>
        <v>0</v>
      </c>
      <c r="R88" s="319"/>
      <c r="S88" s="371" t="s">
        <v>143</v>
      </c>
      <c r="T88" s="372"/>
      <c r="U88" s="372" t="s">
        <v>563</v>
      </c>
      <c r="V88" s="373">
        <v>152</v>
      </c>
      <c r="W88" s="374">
        <f t="shared" ref="W88:W93" si="46">T88*V88</f>
        <v>0</v>
      </c>
      <c r="X88" s="319"/>
      <c r="Y88" s="371" t="s">
        <v>143</v>
      </c>
      <c r="Z88" s="372"/>
      <c r="AA88" s="372" t="s">
        <v>563</v>
      </c>
      <c r="AB88" s="373">
        <v>152</v>
      </c>
      <c r="AC88" s="374">
        <f t="shared" ref="AC88:AC93" si="47">Z88*AB88</f>
        <v>0</v>
      </c>
      <c r="AD88" s="319"/>
      <c r="AE88" s="371" t="s">
        <v>143</v>
      </c>
      <c r="AF88" s="372"/>
      <c r="AG88" s="372" t="s">
        <v>563</v>
      </c>
      <c r="AH88" s="373">
        <v>152</v>
      </c>
      <c r="AI88" s="374">
        <f t="shared" ref="AI88:AI93" si="48">AF88*AH88</f>
        <v>0</v>
      </c>
      <c r="AJ88" s="319"/>
    </row>
    <row r="89" spans="1:36" s="126" customFormat="1" x14ac:dyDescent="0.25">
      <c r="A89" s="233" t="s">
        <v>630</v>
      </c>
      <c r="B89" s="234"/>
      <c r="C89" s="234" t="s">
        <v>563</v>
      </c>
      <c r="D89" s="235">
        <v>152</v>
      </c>
      <c r="E89" s="236">
        <f t="shared" si="43"/>
        <v>0</v>
      </c>
      <c r="F89" s="196"/>
      <c r="G89" s="371" t="s">
        <v>630</v>
      </c>
      <c r="H89" s="372"/>
      <c r="I89" s="372" t="s">
        <v>563</v>
      </c>
      <c r="J89" s="373">
        <v>152</v>
      </c>
      <c r="K89" s="374">
        <f t="shared" si="44"/>
        <v>0</v>
      </c>
      <c r="L89" s="319"/>
      <c r="M89" s="371" t="s">
        <v>630</v>
      </c>
      <c r="N89" s="372"/>
      <c r="O89" s="372" t="s">
        <v>563</v>
      </c>
      <c r="P89" s="373">
        <v>152</v>
      </c>
      <c r="Q89" s="374">
        <f t="shared" si="45"/>
        <v>0</v>
      </c>
      <c r="R89" s="319"/>
      <c r="S89" s="371" t="s">
        <v>630</v>
      </c>
      <c r="T89" s="372"/>
      <c r="U89" s="372" t="s">
        <v>563</v>
      </c>
      <c r="V89" s="373">
        <v>152</v>
      </c>
      <c r="W89" s="374">
        <f t="shared" si="46"/>
        <v>0</v>
      </c>
      <c r="X89" s="319"/>
      <c r="Y89" s="371" t="s">
        <v>630</v>
      </c>
      <c r="Z89" s="372"/>
      <c r="AA89" s="372" t="s">
        <v>563</v>
      </c>
      <c r="AB89" s="373">
        <v>152</v>
      </c>
      <c r="AC89" s="374">
        <f t="shared" si="47"/>
        <v>0</v>
      </c>
      <c r="AD89" s="319"/>
      <c r="AE89" s="371" t="s">
        <v>630</v>
      </c>
      <c r="AF89" s="372"/>
      <c r="AG89" s="372" t="s">
        <v>563</v>
      </c>
      <c r="AH89" s="373">
        <v>152</v>
      </c>
      <c r="AI89" s="374">
        <f t="shared" si="48"/>
        <v>0</v>
      </c>
      <c r="AJ89" s="319"/>
    </row>
    <row r="90" spans="1:36" s="126" customFormat="1" ht="30" x14ac:dyDescent="0.25">
      <c r="A90" s="233" t="s">
        <v>145</v>
      </c>
      <c r="B90" s="234"/>
      <c r="C90" s="234" t="s">
        <v>563</v>
      </c>
      <c r="D90" s="235">
        <v>152</v>
      </c>
      <c r="E90" s="236">
        <f t="shared" si="43"/>
        <v>0</v>
      </c>
      <c r="F90" s="196"/>
      <c r="G90" s="371" t="s">
        <v>145</v>
      </c>
      <c r="H90" s="372"/>
      <c r="I90" s="372" t="s">
        <v>563</v>
      </c>
      <c r="J90" s="373">
        <v>152</v>
      </c>
      <c r="K90" s="374">
        <f t="shared" si="44"/>
        <v>0</v>
      </c>
      <c r="L90" s="319"/>
      <c r="M90" s="371" t="s">
        <v>145</v>
      </c>
      <c r="N90" s="372"/>
      <c r="O90" s="372" t="s">
        <v>563</v>
      </c>
      <c r="P90" s="373">
        <v>152</v>
      </c>
      <c r="Q90" s="374">
        <f t="shared" si="45"/>
        <v>0</v>
      </c>
      <c r="R90" s="319"/>
      <c r="S90" s="371" t="s">
        <v>145</v>
      </c>
      <c r="T90" s="372"/>
      <c r="U90" s="372" t="s">
        <v>563</v>
      </c>
      <c r="V90" s="373">
        <v>152</v>
      </c>
      <c r="W90" s="374">
        <f t="shared" si="46"/>
        <v>0</v>
      </c>
      <c r="X90" s="319"/>
      <c r="Y90" s="371" t="s">
        <v>145</v>
      </c>
      <c r="Z90" s="372"/>
      <c r="AA90" s="372" t="s">
        <v>563</v>
      </c>
      <c r="AB90" s="373">
        <v>152</v>
      </c>
      <c r="AC90" s="374">
        <f t="shared" si="47"/>
        <v>0</v>
      </c>
      <c r="AD90" s="319"/>
      <c r="AE90" s="371" t="s">
        <v>145</v>
      </c>
      <c r="AF90" s="372"/>
      <c r="AG90" s="372" t="s">
        <v>563</v>
      </c>
      <c r="AH90" s="373">
        <v>152</v>
      </c>
      <c r="AI90" s="374">
        <f t="shared" si="48"/>
        <v>0</v>
      </c>
      <c r="AJ90" s="319"/>
    </row>
    <row r="91" spans="1:36" s="126" customFormat="1" ht="30" x14ac:dyDescent="0.25">
      <c r="A91" s="233" t="s">
        <v>147</v>
      </c>
      <c r="B91" s="234"/>
      <c r="C91" s="234" t="s">
        <v>563</v>
      </c>
      <c r="D91" s="235">
        <v>264</v>
      </c>
      <c r="E91" s="236">
        <f t="shared" si="43"/>
        <v>0</v>
      </c>
      <c r="F91" s="196"/>
      <c r="G91" s="371" t="s">
        <v>147</v>
      </c>
      <c r="H91" s="372"/>
      <c r="I91" s="372" t="s">
        <v>563</v>
      </c>
      <c r="J91" s="373">
        <v>264</v>
      </c>
      <c r="K91" s="374">
        <f t="shared" si="44"/>
        <v>0</v>
      </c>
      <c r="L91" s="319"/>
      <c r="M91" s="371" t="s">
        <v>147</v>
      </c>
      <c r="N91" s="372"/>
      <c r="O91" s="372" t="s">
        <v>563</v>
      </c>
      <c r="P91" s="373">
        <v>264</v>
      </c>
      <c r="Q91" s="374">
        <f t="shared" si="45"/>
        <v>0</v>
      </c>
      <c r="R91" s="319"/>
      <c r="S91" s="371" t="s">
        <v>147</v>
      </c>
      <c r="T91" s="372"/>
      <c r="U91" s="372" t="s">
        <v>563</v>
      </c>
      <c r="V91" s="373">
        <v>264</v>
      </c>
      <c r="W91" s="374">
        <f t="shared" si="46"/>
        <v>0</v>
      </c>
      <c r="X91" s="319"/>
      <c r="Y91" s="371" t="s">
        <v>147</v>
      </c>
      <c r="Z91" s="372"/>
      <c r="AA91" s="372" t="s">
        <v>563</v>
      </c>
      <c r="AB91" s="373">
        <v>264</v>
      </c>
      <c r="AC91" s="374">
        <f t="shared" si="47"/>
        <v>0</v>
      </c>
      <c r="AD91" s="319"/>
      <c r="AE91" s="371" t="s">
        <v>147</v>
      </c>
      <c r="AF91" s="372"/>
      <c r="AG91" s="372" t="s">
        <v>563</v>
      </c>
      <c r="AH91" s="373">
        <v>264</v>
      </c>
      <c r="AI91" s="374">
        <f t="shared" si="48"/>
        <v>0</v>
      </c>
      <c r="AJ91" s="319"/>
    </row>
    <row r="92" spans="1:36" s="126" customFormat="1" x14ac:dyDescent="0.25">
      <c r="A92" s="233" t="s">
        <v>162</v>
      </c>
      <c r="B92" s="234"/>
      <c r="C92" s="234" t="s">
        <v>563</v>
      </c>
      <c r="D92" s="235">
        <v>0</v>
      </c>
      <c r="E92" s="236">
        <f t="shared" si="43"/>
        <v>0</v>
      </c>
      <c r="F92" s="196"/>
      <c r="G92" s="371" t="s">
        <v>162</v>
      </c>
      <c r="H92" s="372"/>
      <c r="I92" s="372" t="s">
        <v>563</v>
      </c>
      <c r="J92" s="373">
        <v>0</v>
      </c>
      <c r="K92" s="374">
        <f t="shared" si="44"/>
        <v>0</v>
      </c>
      <c r="L92" s="319"/>
      <c r="M92" s="371" t="s">
        <v>162</v>
      </c>
      <c r="N92" s="372"/>
      <c r="O92" s="372" t="s">
        <v>563</v>
      </c>
      <c r="P92" s="373">
        <v>0</v>
      </c>
      <c r="Q92" s="374">
        <f t="shared" si="45"/>
        <v>0</v>
      </c>
      <c r="R92" s="319"/>
      <c r="S92" s="371" t="s">
        <v>162</v>
      </c>
      <c r="T92" s="372"/>
      <c r="U92" s="372" t="s">
        <v>563</v>
      </c>
      <c r="V92" s="373">
        <v>0</v>
      </c>
      <c r="W92" s="374">
        <f t="shared" si="46"/>
        <v>0</v>
      </c>
      <c r="X92" s="319"/>
      <c r="Y92" s="371" t="s">
        <v>162</v>
      </c>
      <c r="Z92" s="372"/>
      <c r="AA92" s="372" t="s">
        <v>563</v>
      </c>
      <c r="AB92" s="373">
        <v>0</v>
      </c>
      <c r="AC92" s="374">
        <f t="shared" si="47"/>
        <v>0</v>
      </c>
      <c r="AD92" s="319"/>
      <c r="AE92" s="371" t="s">
        <v>162</v>
      </c>
      <c r="AF92" s="372"/>
      <c r="AG92" s="372" t="s">
        <v>563</v>
      </c>
      <c r="AH92" s="373">
        <v>0</v>
      </c>
      <c r="AI92" s="374">
        <f t="shared" si="48"/>
        <v>0</v>
      </c>
      <c r="AJ92" s="319"/>
    </row>
    <row r="93" spans="1:36" s="126" customFormat="1" ht="17.25" customHeight="1" thickBot="1" x14ac:dyDescent="0.3">
      <c r="A93" s="237" t="s">
        <v>162</v>
      </c>
      <c r="B93" s="238"/>
      <c r="C93" s="238" t="s">
        <v>563</v>
      </c>
      <c r="D93" s="239">
        <v>0</v>
      </c>
      <c r="E93" s="240">
        <f t="shared" si="43"/>
        <v>0</v>
      </c>
      <c r="F93" s="196"/>
      <c r="G93" s="375" t="s">
        <v>162</v>
      </c>
      <c r="H93" s="376"/>
      <c r="I93" s="376" t="s">
        <v>563</v>
      </c>
      <c r="J93" s="377">
        <v>0</v>
      </c>
      <c r="K93" s="378">
        <f t="shared" si="44"/>
        <v>0</v>
      </c>
      <c r="L93" s="319"/>
      <c r="M93" s="375" t="s">
        <v>162</v>
      </c>
      <c r="N93" s="376"/>
      <c r="O93" s="376" t="s">
        <v>563</v>
      </c>
      <c r="P93" s="377">
        <v>0</v>
      </c>
      <c r="Q93" s="378">
        <f t="shared" si="45"/>
        <v>0</v>
      </c>
      <c r="R93" s="319"/>
      <c r="S93" s="375" t="s">
        <v>162</v>
      </c>
      <c r="T93" s="376"/>
      <c r="U93" s="376" t="s">
        <v>563</v>
      </c>
      <c r="V93" s="377">
        <v>0</v>
      </c>
      <c r="W93" s="378">
        <f t="shared" si="46"/>
        <v>0</v>
      </c>
      <c r="X93" s="319"/>
      <c r="Y93" s="375" t="s">
        <v>162</v>
      </c>
      <c r="Z93" s="376"/>
      <c r="AA93" s="376" t="s">
        <v>563</v>
      </c>
      <c r="AB93" s="377">
        <v>0</v>
      </c>
      <c r="AC93" s="378">
        <f t="shared" si="47"/>
        <v>0</v>
      </c>
      <c r="AD93" s="319"/>
      <c r="AE93" s="375" t="s">
        <v>162</v>
      </c>
      <c r="AF93" s="376"/>
      <c r="AG93" s="376" t="s">
        <v>563</v>
      </c>
      <c r="AH93" s="377">
        <v>0</v>
      </c>
      <c r="AI93" s="378">
        <f t="shared" si="48"/>
        <v>0</v>
      </c>
      <c r="AJ93" s="319"/>
    </row>
    <row r="94" spans="1:36" s="126" customFormat="1" ht="18.75" customHeight="1" thickTop="1" thickBot="1" x14ac:dyDescent="0.3">
      <c r="A94" s="243" t="s">
        <v>149</v>
      </c>
      <c r="B94" s="244">
        <f>SUM(B88:B93)</f>
        <v>0</v>
      </c>
      <c r="C94" s="244"/>
      <c r="D94" s="245"/>
      <c r="E94" s="246">
        <f>SUM(E88:E93)</f>
        <v>0</v>
      </c>
      <c r="F94" s="196"/>
      <c r="G94" s="381" t="s">
        <v>149</v>
      </c>
      <c r="H94" s="382">
        <f>SUM(H88:H93)</f>
        <v>0</v>
      </c>
      <c r="I94" s="382"/>
      <c r="J94" s="383"/>
      <c r="K94" s="384">
        <f>SUM(K88:K93)</f>
        <v>0</v>
      </c>
      <c r="L94" s="319"/>
      <c r="M94" s="381" t="s">
        <v>149</v>
      </c>
      <c r="N94" s="382">
        <f>SUM(N88:N93)</f>
        <v>0</v>
      </c>
      <c r="O94" s="382"/>
      <c r="P94" s="383"/>
      <c r="Q94" s="384">
        <f>SUM(Q88:Q93)</f>
        <v>0</v>
      </c>
      <c r="R94" s="319"/>
      <c r="S94" s="381" t="s">
        <v>149</v>
      </c>
      <c r="T94" s="382">
        <f>SUM(T88:T93)</f>
        <v>0</v>
      </c>
      <c r="U94" s="382"/>
      <c r="V94" s="383"/>
      <c r="W94" s="384">
        <f>SUM(W88:W93)</f>
        <v>0</v>
      </c>
      <c r="X94" s="319"/>
      <c r="Y94" s="381" t="s">
        <v>149</v>
      </c>
      <c r="Z94" s="382">
        <f>SUM(Z88:Z93)</f>
        <v>0</v>
      </c>
      <c r="AA94" s="382"/>
      <c r="AB94" s="383"/>
      <c r="AC94" s="384">
        <f>SUM(AC88:AC93)</f>
        <v>0</v>
      </c>
      <c r="AD94" s="319"/>
      <c r="AE94" s="381" t="s">
        <v>149</v>
      </c>
      <c r="AF94" s="382">
        <f>SUM(AF88:AF93)</f>
        <v>0</v>
      </c>
      <c r="AG94" s="382"/>
      <c r="AH94" s="383"/>
      <c r="AI94" s="384">
        <f>SUM(AI88:AI93)</f>
        <v>0</v>
      </c>
      <c r="AJ94" s="319"/>
    </row>
    <row r="95" spans="1:36" s="126" customFormat="1" ht="15.75" thickBot="1" x14ac:dyDescent="0.3">
      <c r="A95" s="247" t="s">
        <v>135</v>
      </c>
      <c r="B95" s="248"/>
      <c r="C95" s="248"/>
      <c r="D95" s="248"/>
      <c r="E95" s="41">
        <f>E94+E86</f>
        <v>0</v>
      </c>
      <c r="F95" s="196"/>
      <c r="G95" s="385" t="s">
        <v>135</v>
      </c>
      <c r="H95" s="386"/>
      <c r="I95" s="386"/>
      <c r="J95" s="386"/>
      <c r="K95" s="327">
        <f>K94+K86</f>
        <v>0</v>
      </c>
      <c r="L95" s="319"/>
      <c r="M95" s="385" t="s">
        <v>135</v>
      </c>
      <c r="N95" s="386"/>
      <c r="O95" s="386"/>
      <c r="P95" s="386"/>
      <c r="Q95" s="327">
        <f>Q94+Q86</f>
        <v>0</v>
      </c>
      <c r="R95" s="319"/>
      <c r="S95" s="385" t="s">
        <v>135</v>
      </c>
      <c r="T95" s="386"/>
      <c r="U95" s="386"/>
      <c r="V95" s="386"/>
      <c r="W95" s="327">
        <f>W94+W86</f>
        <v>0</v>
      </c>
      <c r="X95" s="319"/>
      <c r="Y95" s="385" t="s">
        <v>135</v>
      </c>
      <c r="Z95" s="386"/>
      <c r="AA95" s="386"/>
      <c r="AB95" s="386"/>
      <c r="AC95" s="327">
        <f>AC94+AC86</f>
        <v>0</v>
      </c>
      <c r="AD95" s="319"/>
      <c r="AE95" s="385" t="s">
        <v>135</v>
      </c>
      <c r="AF95" s="386"/>
      <c r="AG95" s="386"/>
      <c r="AH95" s="386"/>
      <c r="AI95" s="327">
        <f>AI94+AI86</f>
        <v>0</v>
      </c>
      <c r="AJ95" s="319"/>
    </row>
    <row r="96" spans="1:36" ht="15.75" thickBot="1" x14ac:dyDescent="0.3">
      <c r="A96" s="196"/>
      <c r="B96" s="196"/>
      <c r="C96" s="196"/>
      <c r="D96" s="196"/>
      <c r="E96" s="196"/>
      <c r="F96" s="196"/>
      <c r="G96" s="336"/>
      <c r="H96" s="336"/>
      <c r="I96" s="336"/>
      <c r="J96" s="336"/>
      <c r="K96" s="336"/>
      <c r="M96" s="336"/>
      <c r="N96" s="336"/>
      <c r="O96" s="336"/>
      <c r="P96" s="336"/>
      <c r="Q96" s="336"/>
      <c r="S96" s="336"/>
      <c r="T96" s="336"/>
      <c r="U96" s="336"/>
      <c r="V96" s="336"/>
      <c r="W96" s="336"/>
      <c r="Y96" s="336"/>
      <c r="Z96" s="336"/>
      <c r="AA96" s="336"/>
      <c r="AB96" s="336"/>
      <c r="AC96" s="336"/>
      <c r="AE96" s="336"/>
      <c r="AF96" s="336"/>
      <c r="AG96" s="336"/>
      <c r="AH96" s="336"/>
      <c r="AI96" s="336"/>
    </row>
    <row r="97" spans="1:35" x14ac:dyDescent="0.25">
      <c r="A97" s="34" t="s">
        <v>641</v>
      </c>
      <c r="B97" s="260"/>
      <c r="C97" s="260"/>
      <c r="D97" s="260"/>
      <c r="E97" s="261"/>
      <c r="F97" s="196"/>
      <c r="G97" s="322" t="s">
        <v>641</v>
      </c>
      <c r="H97" s="260"/>
      <c r="I97" s="260"/>
      <c r="J97" s="260"/>
      <c r="K97" s="261"/>
      <c r="M97" s="322" t="s">
        <v>641</v>
      </c>
      <c r="N97" s="260"/>
      <c r="O97" s="260"/>
      <c r="P97" s="260"/>
      <c r="Q97" s="261"/>
      <c r="S97" s="322" t="s">
        <v>641</v>
      </c>
      <c r="T97" s="260"/>
      <c r="U97" s="260"/>
      <c r="V97" s="260"/>
      <c r="W97" s="261"/>
      <c r="Y97" s="322" t="s">
        <v>641</v>
      </c>
      <c r="Z97" s="260"/>
      <c r="AA97" s="260"/>
      <c r="AB97" s="260"/>
      <c r="AC97" s="261"/>
      <c r="AE97" s="322" t="s">
        <v>641</v>
      </c>
      <c r="AF97" s="260"/>
      <c r="AG97" s="260"/>
      <c r="AH97" s="260"/>
      <c r="AI97" s="261"/>
    </row>
    <row r="98" spans="1:35" x14ac:dyDescent="0.25">
      <c r="A98" s="197" t="s">
        <v>122</v>
      </c>
      <c r="B98" s="198" t="s">
        <v>576</v>
      </c>
      <c r="C98" s="198" t="s">
        <v>137</v>
      </c>
      <c r="D98" s="198" t="s">
        <v>188</v>
      </c>
      <c r="E98" s="199" t="s">
        <v>124</v>
      </c>
      <c r="F98" s="196"/>
      <c r="G98" s="337" t="s">
        <v>122</v>
      </c>
      <c r="H98" s="338" t="s">
        <v>576</v>
      </c>
      <c r="I98" s="338" t="s">
        <v>137</v>
      </c>
      <c r="J98" s="338" t="s">
        <v>188</v>
      </c>
      <c r="K98" s="339" t="s">
        <v>124</v>
      </c>
      <c r="M98" s="337" t="s">
        <v>122</v>
      </c>
      <c r="N98" s="338" t="s">
        <v>576</v>
      </c>
      <c r="O98" s="338" t="s">
        <v>137</v>
      </c>
      <c r="P98" s="338" t="s">
        <v>188</v>
      </c>
      <c r="Q98" s="339" t="s">
        <v>124</v>
      </c>
      <c r="S98" s="337" t="s">
        <v>122</v>
      </c>
      <c r="T98" s="338" t="s">
        <v>576</v>
      </c>
      <c r="U98" s="338" t="s">
        <v>137</v>
      </c>
      <c r="V98" s="338" t="s">
        <v>188</v>
      </c>
      <c r="W98" s="339" t="s">
        <v>124</v>
      </c>
      <c r="Y98" s="337" t="s">
        <v>122</v>
      </c>
      <c r="Z98" s="338" t="s">
        <v>576</v>
      </c>
      <c r="AA98" s="338" t="s">
        <v>137</v>
      </c>
      <c r="AB98" s="338" t="s">
        <v>188</v>
      </c>
      <c r="AC98" s="339" t="s">
        <v>124</v>
      </c>
      <c r="AE98" s="337" t="s">
        <v>122</v>
      </c>
      <c r="AF98" s="338" t="s">
        <v>576</v>
      </c>
      <c r="AG98" s="338" t="s">
        <v>137</v>
      </c>
      <c r="AH98" s="338" t="s">
        <v>188</v>
      </c>
      <c r="AI98" s="339" t="s">
        <v>124</v>
      </c>
    </row>
    <row r="99" spans="1:35" x14ac:dyDescent="0.25">
      <c r="A99" s="200" t="s">
        <v>125</v>
      </c>
      <c r="B99" s="201"/>
      <c r="C99" s="201" t="s">
        <v>543</v>
      </c>
      <c r="D99" s="202">
        <v>165</v>
      </c>
      <c r="E99" s="203">
        <f>B99*D99</f>
        <v>0</v>
      </c>
      <c r="F99" s="196"/>
      <c r="G99" s="340" t="s">
        <v>125</v>
      </c>
      <c r="H99" s="341"/>
      <c r="I99" s="341" t="s">
        <v>543</v>
      </c>
      <c r="J99" s="342">
        <v>165</v>
      </c>
      <c r="K99" s="343">
        <f>H99*J99</f>
        <v>0</v>
      </c>
      <c r="M99" s="340" t="s">
        <v>125</v>
      </c>
      <c r="N99" s="341"/>
      <c r="O99" s="341" t="s">
        <v>543</v>
      </c>
      <c r="P99" s="342">
        <v>165</v>
      </c>
      <c r="Q99" s="343">
        <f>N99*P99</f>
        <v>0</v>
      </c>
      <c r="S99" s="340" t="s">
        <v>125</v>
      </c>
      <c r="T99" s="341"/>
      <c r="U99" s="341" t="s">
        <v>543</v>
      </c>
      <c r="V99" s="342">
        <v>165</v>
      </c>
      <c r="W99" s="343">
        <f>T99*V99</f>
        <v>0</v>
      </c>
      <c r="Y99" s="340" t="s">
        <v>125</v>
      </c>
      <c r="Z99" s="341"/>
      <c r="AA99" s="341" t="s">
        <v>543</v>
      </c>
      <c r="AB99" s="342">
        <v>165</v>
      </c>
      <c r="AC99" s="343">
        <f>Z99*AB99</f>
        <v>0</v>
      </c>
      <c r="AE99" s="340" t="s">
        <v>125</v>
      </c>
      <c r="AF99" s="341"/>
      <c r="AG99" s="341" t="s">
        <v>543</v>
      </c>
      <c r="AH99" s="342">
        <v>165</v>
      </c>
      <c r="AI99" s="343">
        <f>AF99*AH99</f>
        <v>0</v>
      </c>
    </row>
    <row r="100" spans="1:35" x14ac:dyDescent="0.25">
      <c r="A100" s="200" t="s">
        <v>126</v>
      </c>
      <c r="B100" s="201"/>
      <c r="C100" s="201" t="s">
        <v>543</v>
      </c>
      <c r="D100" s="202">
        <v>139</v>
      </c>
      <c r="E100" s="203">
        <f t="shared" ref="E100:E107" si="49">B100*D100</f>
        <v>0</v>
      </c>
      <c r="F100" s="196"/>
      <c r="G100" s="340" t="s">
        <v>126</v>
      </c>
      <c r="H100" s="341"/>
      <c r="I100" s="341" t="s">
        <v>543</v>
      </c>
      <c r="J100" s="342">
        <v>139</v>
      </c>
      <c r="K100" s="343">
        <f t="shared" ref="K100:K107" si="50">H100*J100</f>
        <v>0</v>
      </c>
      <c r="M100" s="340" t="s">
        <v>126</v>
      </c>
      <c r="N100" s="341"/>
      <c r="O100" s="341" t="s">
        <v>543</v>
      </c>
      <c r="P100" s="342">
        <v>139</v>
      </c>
      <c r="Q100" s="343">
        <f t="shared" ref="Q100:Q107" si="51">N100*P100</f>
        <v>0</v>
      </c>
      <c r="S100" s="340" t="s">
        <v>126</v>
      </c>
      <c r="T100" s="341"/>
      <c r="U100" s="341" t="s">
        <v>543</v>
      </c>
      <c r="V100" s="342">
        <v>139</v>
      </c>
      <c r="W100" s="343">
        <f t="shared" ref="W100:W107" si="52">T100*V100</f>
        <v>0</v>
      </c>
      <c r="Y100" s="340" t="s">
        <v>126</v>
      </c>
      <c r="Z100" s="341"/>
      <c r="AA100" s="341" t="s">
        <v>543</v>
      </c>
      <c r="AB100" s="342">
        <v>139</v>
      </c>
      <c r="AC100" s="343">
        <f t="shared" ref="AC100:AC107" si="53">Z100*AB100</f>
        <v>0</v>
      </c>
      <c r="AE100" s="340" t="s">
        <v>126</v>
      </c>
      <c r="AF100" s="341"/>
      <c r="AG100" s="341" t="s">
        <v>543</v>
      </c>
      <c r="AH100" s="342">
        <v>139</v>
      </c>
      <c r="AI100" s="343">
        <f t="shared" ref="AI100:AI107" si="54">AF100*AH100</f>
        <v>0</v>
      </c>
    </row>
    <row r="101" spans="1:35" x14ac:dyDescent="0.25">
      <c r="A101" s="200" t="s">
        <v>127</v>
      </c>
      <c r="B101" s="201"/>
      <c r="C101" s="201" t="s">
        <v>543</v>
      </c>
      <c r="D101" s="202">
        <v>139</v>
      </c>
      <c r="E101" s="203">
        <f t="shared" si="49"/>
        <v>0</v>
      </c>
      <c r="F101" s="196"/>
      <c r="G101" s="340" t="s">
        <v>127</v>
      </c>
      <c r="H101" s="341"/>
      <c r="I101" s="341" t="s">
        <v>543</v>
      </c>
      <c r="J101" s="342">
        <v>139</v>
      </c>
      <c r="K101" s="343">
        <f t="shared" si="50"/>
        <v>0</v>
      </c>
      <c r="M101" s="340" t="s">
        <v>127</v>
      </c>
      <c r="N101" s="341"/>
      <c r="O101" s="341" t="s">
        <v>543</v>
      </c>
      <c r="P101" s="342">
        <v>139</v>
      </c>
      <c r="Q101" s="343">
        <f t="shared" si="51"/>
        <v>0</v>
      </c>
      <c r="S101" s="340" t="s">
        <v>127</v>
      </c>
      <c r="T101" s="341"/>
      <c r="U101" s="341" t="s">
        <v>543</v>
      </c>
      <c r="V101" s="342">
        <v>139</v>
      </c>
      <c r="W101" s="343">
        <f t="shared" si="52"/>
        <v>0</v>
      </c>
      <c r="Y101" s="340" t="s">
        <v>127</v>
      </c>
      <c r="Z101" s="341"/>
      <c r="AA101" s="341" t="s">
        <v>543</v>
      </c>
      <c r="AB101" s="342">
        <v>139</v>
      </c>
      <c r="AC101" s="343">
        <f t="shared" si="53"/>
        <v>0</v>
      </c>
      <c r="AE101" s="340" t="s">
        <v>127</v>
      </c>
      <c r="AF101" s="341"/>
      <c r="AG101" s="341" t="s">
        <v>543</v>
      </c>
      <c r="AH101" s="342">
        <v>139</v>
      </c>
      <c r="AI101" s="343">
        <f t="shared" si="54"/>
        <v>0</v>
      </c>
    </row>
    <row r="102" spans="1:35" x14ac:dyDescent="0.25">
      <c r="A102" s="200" t="s">
        <v>129</v>
      </c>
      <c r="B102" s="201"/>
      <c r="C102" s="201" t="s">
        <v>543</v>
      </c>
      <c r="D102" s="202">
        <v>119</v>
      </c>
      <c r="E102" s="203">
        <f t="shared" si="49"/>
        <v>0</v>
      </c>
      <c r="F102" s="196"/>
      <c r="G102" s="340" t="s">
        <v>129</v>
      </c>
      <c r="H102" s="341"/>
      <c r="I102" s="341" t="s">
        <v>543</v>
      </c>
      <c r="J102" s="342">
        <v>119</v>
      </c>
      <c r="K102" s="343">
        <f t="shared" si="50"/>
        <v>0</v>
      </c>
      <c r="M102" s="340" t="s">
        <v>129</v>
      </c>
      <c r="N102" s="341"/>
      <c r="O102" s="341" t="s">
        <v>543</v>
      </c>
      <c r="P102" s="342">
        <v>119</v>
      </c>
      <c r="Q102" s="343">
        <f t="shared" si="51"/>
        <v>0</v>
      </c>
      <c r="S102" s="340" t="s">
        <v>129</v>
      </c>
      <c r="T102" s="341"/>
      <c r="U102" s="341" t="s">
        <v>543</v>
      </c>
      <c r="V102" s="342">
        <v>119</v>
      </c>
      <c r="W102" s="343">
        <f t="shared" si="52"/>
        <v>0</v>
      </c>
      <c r="Y102" s="340" t="s">
        <v>129</v>
      </c>
      <c r="Z102" s="341"/>
      <c r="AA102" s="341" t="s">
        <v>543</v>
      </c>
      <c r="AB102" s="342">
        <v>119</v>
      </c>
      <c r="AC102" s="343">
        <f t="shared" si="53"/>
        <v>0</v>
      </c>
      <c r="AE102" s="340" t="s">
        <v>129</v>
      </c>
      <c r="AF102" s="341"/>
      <c r="AG102" s="341" t="s">
        <v>543</v>
      </c>
      <c r="AH102" s="342">
        <v>119</v>
      </c>
      <c r="AI102" s="343">
        <f t="shared" si="54"/>
        <v>0</v>
      </c>
    </row>
    <row r="103" spans="1:35" x14ac:dyDescent="0.25">
      <c r="A103" s="200" t="s">
        <v>130</v>
      </c>
      <c r="B103" s="201"/>
      <c r="C103" s="201" t="s">
        <v>543</v>
      </c>
      <c r="D103" s="202">
        <v>99</v>
      </c>
      <c r="E103" s="203">
        <f t="shared" si="49"/>
        <v>0</v>
      </c>
      <c r="F103" s="196"/>
      <c r="G103" s="340" t="s">
        <v>130</v>
      </c>
      <c r="H103" s="341"/>
      <c r="I103" s="341" t="s">
        <v>543</v>
      </c>
      <c r="J103" s="342">
        <v>99</v>
      </c>
      <c r="K103" s="343">
        <f t="shared" si="50"/>
        <v>0</v>
      </c>
      <c r="M103" s="340" t="s">
        <v>130</v>
      </c>
      <c r="N103" s="341"/>
      <c r="O103" s="341" t="s">
        <v>543</v>
      </c>
      <c r="P103" s="342">
        <v>99</v>
      </c>
      <c r="Q103" s="343">
        <f t="shared" si="51"/>
        <v>0</v>
      </c>
      <c r="S103" s="340" t="s">
        <v>130</v>
      </c>
      <c r="T103" s="341"/>
      <c r="U103" s="341" t="s">
        <v>543</v>
      </c>
      <c r="V103" s="342">
        <v>99</v>
      </c>
      <c r="W103" s="343">
        <f t="shared" si="52"/>
        <v>0</v>
      </c>
      <c r="Y103" s="340" t="s">
        <v>130</v>
      </c>
      <c r="Z103" s="341"/>
      <c r="AA103" s="341" t="s">
        <v>543</v>
      </c>
      <c r="AB103" s="342">
        <v>99</v>
      </c>
      <c r="AC103" s="343">
        <f t="shared" si="53"/>
        <v>0</v>
      </c>
      <c r="AE103" s="340" t="s">
        <v>130</v>
      </c>
      <c r="AF103" s="341"/>
      <c r="AG103" s="341" t="s">
        <v>543</v>
      </c>
      <c r="AH103" s="342">
        <v>99</v>
      </c>
      <c r="AI103" s="343">
        <f t="shared" si="54"/>
        <v>0</v>
      </c>
    </row>
    <row r="104" spans="1:35" x14ac:dyDescent="0.25">
      <c r="A104" s="200" t="s">
        <v>131</v>
      </c>
      <c r="B104" s="201"/>
      <c r="C104" s="201" t="s">
        <v>543</v>
      </c>
      <c r="D104" s="202">
        <v>92</v>
      </c>
      <c r="E104" s="203">
        <f t="shared" si="49"/>
        <v>0</v>
      </c>
      <c r="F104" s="196"/>
      <c r="G104" s="340" t="s">
        <v>131</v>
      </c>
      <c r="H104" s="341"/>
      <c r="I104" s="341" t="s">
        <v>543</v>
      </c>
      <c r="J104" s="342">
        <v>92</v>
      </c>
      <c r="K104" s="343">
        <f t="shared" si="50"/>
        <v>0</v>
      </c>
      <c r="M104" s="340" t="s">
        <v>131</v>
      </c>
      <c r="N104" s="341"/>
      <c r="O104" s="341" t="s">
        <v>543</v>
      </c>
      <c r="P104" s="342">
        <v>92</v>
      </c>
      <c r="Q104" s="343">
        <f t="shared" si="51"/>
        <v>0</v>
      </c>
      <c r="S104" s="340" t="s">
        <v>131</v>
      </c>
      <c r="T104" s="341"/>
      <c r="U104" s="341" t="s">
        <v>543</v>
      </c>
      <c r="V104" s="342">
        <v>92</v>
      </c>
      <c r="W104" s="343">
        <f t="shared" si="52"/>
        <v>0</v>
      </c>
      <c r="Y104" s="340" t="s">
        <v>131</v>
      </c>
      <c r="Z104" s="341"/>
      <c r="AA104" s="341" t="s">
        <v>543</v>
      </c>
      <c r="AB104" s="342">
        <v>92</v>
      </c>
      <c r="AC104" s="343">
        <f t="shared" si="53"/>
        <v>0</v>
      </c>
      <c r="AE104" s="340" t="s">
        <v>131</v>
      </c>
      <c r="AF104" s="341"/>
      <c r="AG104" s="341" t="s">
        <v>543</v>
      </c>
      <c r="AH104" s="342">
        <v>92</v>
      </c>
      <c r="AI104" s="343">
        <f t="shared" si="54"/>
        <v>0</v>
      </c>
    </row>
    <row r="105" spans="1:35" x14ac:dyDescent="0.25">
      <c r="A105" s="200" t="s">
        <v>132</v>
      </c>
      <c r="B105" s="201"/>
      <c r="C105" s="201" t="s">
        <v>543</v>
      </c>
      <c r="D105" s="202">
        <v>79</v>
      </c>
      <c r="E105" s="203">
        <f t="shared" si="49"/>
        <v>0</v>
      </c>
      <c r="F105" s="196"/>
      <c r="G105" s="340" t="s">
        <v>132</v>
      </c>
      <c r="H105" s="341"/>
      <c r="I105" s="341" t="s">
        <v>543</v>
      </c>
      <c r="J105" s="342">
        <v>79</v>
      </c>
      <c r="K105" s="343">
        <f t="shared" si="50"/>
        <v>0</v>
      </c>
      <c r="M105" s="340" t="s">
        <v>132</v>
      </c>
      <c r="N105" s="341"/>
      <c r="O105" s="341" t="s">
        <v>543</v>
      </c>
      <c r="P105" s="342">
        <v>79</v>
      </c>
      <c r="Q105" s="343">
        <f t="shared" si="51"/>
        <v>0</v>
      </c>
      <c r="S105" s="340" t="s">
        <v>132</v>
      </c>
      <c r="T105" s="341"/>
      <c r="U105" s="341" t="s">
        <v>543</v>
      </c>
      <c r="V105" s="342">
        <v>79</v>
      </c>
      <c r="W105" s="343">
        <f t="shared" si="52"/>
        <v>0</v>
      </c>
      <c r="Y105" s="340" t="s">
        <v>132</v>
      </c>
      <c r="Z105" s="341"/>
      <c r="AA105" s="341" t="s">
        <v>543</v>
      </c>
      <c r="AB105" s="342">
        <v>79</v>
      </c>
      <c r="AC105" s="343">
        <f t="shared" si="53"/>
        <v>0</v>
      </c>
      <c r="AE105" s="340" t="s">
        <v>132</v>
      </c>
      <c r="AF105" s="341"/>
      <c r="AG105" s="341" t="s">
        <v>543</v>
      </c>
      <c r="AH105" s="342">
        <v>79</v>
      </c>
      <c r="AI105" s="343">
        <f t="shared" si="54"/>
        <v>0</v>
      </c>
    </row>
    <row r="106" spans="1:35" x14ac:dyDescent="0.25">
      <c r="A106" s="200" t="s">
        <v>133</v>
      </c>
      <c r="B106" s="201"/>
      <c r="C106" s="201" t="s">
        <v>543</v>
      </c>
      <c r="D106" s="202">
        <v>73</v>
      </c>
      <c r="E106" s="203">
        <f t="shared" si="49"/>
        <v>0</v>
      </c>
      <c r="F106" s="196"/>
      <c r="G106" s="340" t="s">
        <v>133</v>
      </c>
      <c r="H106" s="341"/>
      <c r="I106" s="341" t="s">
        <v>543</v>
      </c>
      <c r="J106" s="342">
        <v>73</v>
      </c>
      <c r="K106" s="343">
        <f t="shared" si="50"/>
        <v>0</v>
      </c>
      <c r="M106" s="340" t="s">
        <v>133</v>
      </c>
      <c r="N106" s="341"/>
      <c r="O106" s="341" t="s">
        <v>543</v>
      </c>
      <c r="P106" s="342">
        <v>73</v>
      </c>
      <c r="Q106" s="343">
        <f t="shared" si="51"/>
        <v>0</v>
      </c>
      <c r="S106" s="340" t="s">
        <v>133</v>
      </c>
      <c r="T106" s="341"/>
      <c r="U106" s="341" t="s">
        <v>543</v>
      </c>
      <c r="V106" s="342">
        <v>73</v>
      </c>
      <c r="W106" s="343">
        <f t="shared" si="52"/>
        <v>0</v>
      </c>
      <c r="Y106" s="340" t="s">
        <v>133</v>
      </c>
      <c r="Z106" s="341"/>
      <c r="AA106" s="341" t="s">
        <v>543</v>
      </c>
      <c r="AB106" s="342">
        <v>73</v>
      </c>
      <c r="AC106" s="343">
        <f t="shared" si="53"/>
        <v>0</v>
      </c>
      <c r="AE106" s="340" t="s">
        <v>133</v>
      </c>
      <c r="AF106" s="341"/>
      <c r="AG106" s="341" t="s">
        <v>543</v>
      </c>
      <c r="AH106" s="342">
        <v>73</v>
      </c>
      <c r="AI106" s="343">
        <f t="shared" si="54"/>
        <v>0</v>
      </c>
    </row>
    <row r="107" spans="1:35" ht="15.75" thickBot="1" x14ac:dyDescent="0.3">
      <c r="A107" s="204" t="s">
        <v>134</v>
      </c>
      <c r="B107" s="205"/>
      <c r="C107" s="205" t="s">
        <v>543</v>
      </c>
      <c r="D107" s="206">
        <v>59</v>
      </c>
      <c r="E107" s="207">
        <f t="shared" si="49"/>
        <v>0</v>
      </c>
      <c r="F107" s="196"/>
      <c r="G107" s="344" t="s">
        <v>134</v>
      </c>
      <c r="H107" s="345"/>
      <c r="I107" s="345" t="s">
        <v>543</v>
      </c>
      <c r="J107" s="346">
        <v>59</v>
      </c>
      <c r="K107" s="347">
        <f t="shared" si="50"/>
        <v>0</v>
      </c>
      <c r="M107" s="344" t="s">
        <v>134</v>
      </c>
      <c r="N107" s="345"/>
      <c r="O107" s="345" t="s">
        <v>543</v>
      </c>
      <c r="P107" s="346">
        <v>59</v>
      </c>
      <c r="Q107" s="347">
        <f t="shared" si="51"/>
        <v>0</v>
      </c>
      <c r="S107" s="344" t="s">
        <v>134</v>
      </c>
      <c r="T107" s="345"/>
      <c r="U107" s="345" t="s">
        <v>543</v>
      </c>
      <c r="V107" s="346">
        <v>59</v>
      </c>
      <c r="W107" s="347">
        <f t="shared" si="52"/>
        <v>0</v>
      </c>
      <c r="Y107" s="344" t="s">
        <v>134</v>
      </c>
      <c r="Z107" s="345"/>
      <c r="AA107" s="345" t="s">
        <v>543</v>
      </c>
      <c r="AB107" s="346">
        <v>59</v>
      </c>
      <c r="AC107" s="347">
        <f t="shared" si="53"/>
        <v>0</v>
      </c>
      <c r="AE107" s="344" t="s">
        <v>134</v>
      </c>
      <c r="AF107" s="345"/>
      <c r="AG107" s="345" t="s">
        <v>543</v>
      </c>
      <c r="AH107" s="346">
        <v>59</v>
      </c>
      <c r="AI107" s="347">
        <f t="shared" si="54"/>
        <v>0</v>
      </c>
    </row>
    <row r="108" spans="1:35" ht="16.5" thickTop="1" thickBot="1" x14ac:dyDescent="0.3">
      <c r="A108" s="35" t="s">
        <v>135</v>
      </c>
      <c r="B108" s="208">
        <f>SUM(B99:B107)</f>
        <v>0</v>
      </c>
      <c r="C108" s="208"/>
      <c r="D108" s="209"/>
      <c r="E108" s="30">
        <f>SUM(E99:E107)</f>
        <v>0</v>
      </c>
      <c r="F108" s="196"/>
      <c r="G108" s="323" t="s">
        <v>135</v>
      </c>
      <c r="H108" s="348">
        <f>SUM(H99:H107)</f>
        <v>0</v>
      </c>
      <c r="I108" s="348"/>
      <c r="J108" s="349"/>
      <c r="K108" s="321">
        <f>SUM(K99:K107)</f>
        <v>0</v>
      </c>
      <c r="M108" s="323" t="s">
        <v>135</v>
      </c>
      <c r="N108" s="348">
        <f>SUM(N99:N107)</f>
        <v>0</v>
      </c>
      <c r="O108" s="348"/>
      <c r="P108" s="349"/>
      <c r="Q108" s="321">
        <f>SUM(Q99:Q107)</f>
        <v>0</v>
      </c>
      <c r="S108" s="323" t="s">
        <v>135</v>
      </c>
      <c r="T108" s="348">
        <f>SUM(T99:T107)</f>
        <v>0</v>
      </c>
      <c r="U108" s="348"/>
      <c r="V108" s="349"/>
      <c r="W108" s="321">
        <f>SUM(W99:W107)</f>
        <v>0</v>
      </c>
      <c r="Y108" s="323" t="s">
        <v>135</v>
      </c>
      <c r="Z108" s="348">
        <f>SUM(Z99:Z107)</f>
        <v>0</v>
      </c>
      <c r="AA108" s="348"/>
      <c r="AB108" s="349"/>
      <c r="AC108" s="321">
        <f>SUM(AC99:AC107)</f>
        <v>0</v>
      </c>
      <c r="AE108" s="323" t="s">
        <v>135</v>
      </c>
      <c r="AF108" s="348">
        <f>SUM(AF99:AF107)</f>
        <v>0</v>
      </c>
      <c r="AG108" s="348"/>
      <c r="AH108" s="349"/>
      <c r="AI108" s="321">
        <f>SUM(AI99:AI107)</f>
        <v>0</v>
      </c>
    </row>
    <row r="109" spans="1:35" ht="15.75" thickBot="1" x14ac:dyDescent="0.3"/>
    <row r="110" spans="1:35" ht="15.75" thickBot="1" x14ac:dyDescent="0.3">
      <c r="A110" s="400" t="s">
        <v>736</v>
      </c>
      <c r="B110" s="263" t="str">
        <f>A1</f>
        <v>Fiscal Year 2017/2018</v>
      </c>
      <c r="C110" s="263"/>
      <c r="D110" s="263"/>
      <c r="E110" s="327">
        <f>E108+E95+E71+E65+E59+E40</f>
        <v>0</v>
      </c>
      <c r="G110" s="400" t="s">
        <v>736</v>
      </c>
      <c r="H110" s="263" t="str">
        <f>G1</f>
        <v>Fiscal Year 2018/2019</v>
      </c>
      <c r="I110" s="263"/>
      <c r="J110" s="263"/>
      <c r="K110" s="327">
        <f>K108+K95+K71+K65+K59+K40</f>
        <v>0</v>
      </c>
      <c r="M110" s="400" t="s">
        <v>736</v>
      </c>
      <c r="N110" s="263" t="str">
        <f>M1</f>
        <v>Fiscal Year 2019/2020</v>
      </c>
      <c r="O110" s="263"/>
      <c r="P110" s="263"/>
      <c r="Q110" s="327">
        <f>Q108+Q95+Q71+Q65+Q59+Q40</f>
        <v>0</v>
      </c>
      <c r="S110" s="400" t="s">
        <v>736</v>
      </c>
      <c r="T110" s="263" t="str">
        <f>S1</f>
        <v>Fiscal Year 2020/2021</v>
      </c>
      <c r="U110" s="263"/>
      <c r="V110" s="263"/>
      <c r="W110" s="327">
        <f>W108+W95+W71+W65+W59+W40</f>
        <v>0</v>
      </c>
      <c r="Y110" s="400" t="s">
        <v>736</v>
      </c>
      <c r="Z110" s="263" t="str">
        <f>Y1</f>
        <v>Fiscal Year 2021/2022</v>
      </c>
      <c r="AA110" s="263"/>
      <c r="AB110" s="263"/>
      <c r="AC110" s="327">
        <f>AC108+AC95+AC71+AC65+AC59+AC40</f>
        <v>0</v>
      </c>
      <c r="AE110" s="400" t="s">
        <v>736</v>
      </c>
      <c r="AF110" s="263" t="str">
        <f>AE1</f>
        <v>Fiscal Year 2022/2023</v>
      </c>
      <c r="AG110" s="263"/>
      <c r="AH110" s="263"/>
      <c r="AI110" s="327">
        <f>AI108+AI95+AI71+AI65+AI59+AI40</f>
        <v>0</v>
      </c>
    </row>
  </sheetData>
  <customSheetViews>
    <customSheetView guid="{1F7E7BA4-91DB-4053-B4E8-EC9AC95BBC05}" fitToPage="1" topLeftCell="O1">
      <selection activeCell="AA13" sqref="AA13"/>
      <pageMargins left="0.7" right="0.7" top="0.75" bottom="0.75" header="0.3" footer="0.3"/>
      <printOptions gridLines="1"/>
      <pageSetup paperSize="3" scale="28" orientation="landscape" r:id="rId1"/>
      <headerFooter>
        <oddHeader>&amp;C&amp;"-,Bold Italic"&amp;14 7.0 Operations &amp; Maintenance Tasks</oddHeader>
        <oddFooter>&amp;LRevision 1
June 3, 2016</oddFooter>
      </headerFooter>
    </customSheetView>
  </customSheetViews>
  <printOptions gridLines="1"/>
  <pageMargins left="0.25" right="0.25" top="1.1160714285714299" bottom="0.75" header="0.3" footer="0.3"/>
  <pageSetup scale="65" orientation="portrait" r:id="rId2"/>
  <headerFooter>
    <oddHeader>&amp;C&amp;"-,Bold"&amp;20UST Cleanup Fund Programs Project Execution Plan
7.0 Remedial System Operations Maintenance Tasks
(Cost Estimating Worksheet)</oddHeader>
    <oddFooter>&amp;LRevision 2.0
February 1, 2018&amp;CPage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93"/>
  <sheetViews>
    <sheetView zoomScaleNormal="100" zoomScalePageLayoutView="75" workbookViewId="0"/>
  </sheetViews>
  <sheetFormatPr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7" max="37" width="36.5703125" customWidth="1"/>
    <col min="42" max="42" width="36.5703125" customWidth="1"/>
    <col min="47" max="47" width="36.5703125" customWidth="1"/>
  </cols>
  <sheetData>
    <row r="1" spans="1:36" s="329" customFormat="1" ht="21" x14ac:dyDescent="0.35">
      <c r="A1" s="329" t="s">
        <v>207</v>
      </c>
      <c r="G1" s="329" t="s">
        <v>208</v>
      </c>
      <c r="M1" s="329" t="s">
        <v>209</v>
      </c>
      <c r="S1" s="329" t="s">
        <v>210</v>
      </c>
      <c r="Y1" s="329" t="s">
        <v>211</v>
      </c>
      <c r="AE1" s="329" t="s">
        <v>212</v>
      </c>
    </row>
    <row r="2" spans="1:36" ht="15.75" thickBot="1" x14ac:dyDescent="0.3">
      <c r="A2" s="196"/>
      <c r="B2" s="196"/>
      <c r="C2" s="196"/>
      <c r="D2" s="196"/>
      <c r="E2" s="196"/>
      <c r="F2" s="196"/>
      <c r="G2" s="336"/>
      <c r="H2" s="336"/>
      <c r="I2" s="336"/>
      <c r="J2" s="336"/>
      <c r="K2" s="336"/>
      <c r="L2" s="336"/>
      <c r="M2" s="336"/>
      <c r="R2" s="336"/>
    </row>
    <row r="3" spans="1:36" x14ac:dyDescent="0.25">
      <c r="A3" s="277" t="s">
        <v>602</v>
      </c>
      <c r="B3" s="194"/>
      <c r="C3" s="194"/>
      <c r="D3" s="194"/>
      <c r="E3" s="195"/>
      <c r="F3" s="196"/>
      <c r="G3" s="277" t="s">
        <v>602</v>
      </c>
      <c r="H3" s="334"/>
      <c r="I3" s="334"/>
      <c r="J3" s="334"/>
      <c r="K3" s="335"/>
      <c r="L3" s="330"/>
      <c r="M3" s="277" t="s">
        <v>602</v>
      </c>
      <c r="N3" s="334"/>
      <c r="O3" s="334"/>
      <c r="P3" s="334"/>
      <c r="Q3" s="335"/>
      <c r="R3" s="336"/>
      <c r="S3" s="277" t="s">
        <v>602</v>
      </c>
      <c r="T3" s="334"/>
      <c r="U3" s="334"/>
      <c r="V3" s="334"/>
      <c r="W3" s="335"/>
      <c r="Y3" s="277" t="s">
        <v>602</v>
      </c>
      <c r="Z3" s="334"/>
      <c r="AA3" s="334"/>
      <c r="AB3" s="334"/>
      <c r="AC3" s="335"/>
      <c r="AE3" s="277" t="s">
        <v>602</v>
      </c>
      <c r="AF3" s="334"/>
      <c r="AG3" s="334"/>
      <c r="AH3" s="334"/>
      <c r="AI3" s="335"/>
    </row>
    <row r="4" spans="1:36" x14ac:dyDescent="0.25">
      <c r="A4" s="197" t="s">
        <v>122</v>
      </c>
      <c r="B4" s="198" t="s">
        <v>576</v>
      </c>
      <c r="C4" s="198" t="s">
        <v>137</v>
      </c>
      <c r="D4" s="198" t="s">
        <v>188</v>
      </c>
      <c r="E4" s="199" t="s">
        <v>124</v>
      </c>
      <c r="F4" s="196"/>
      <c r="G4" s="337" t="s">
        <v>122</v>
      </c>
      <c r="H4" s="338" t="s">
        <v>576</v>
      </c>
      <c r="I4" s="338" t="s">
        <v>137</v>
      </c>
      <c r="J4" s="338" t="s">
        <v>188</v>
      </c>
      <c r="K4" s="339" t="s">
        <v>124</v>
      </c>
      <c r="L4" s="330"/>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6" x14ac:dyDescent="0.25">
      <c r="A5" s="200" t="s">
        <v>125</v>
      </c>
      <c r="B5" s="201"/>
      <c r="C5" s="201" t="s">
        <v>543</v>
      </c>
      <c r="D5" s="202">
        <v>165</v>
      </c>
      <c r="E5" s="203">
        <f>B5*D5</f>
        <v>0</v>
      </c>
      <c r="F5" s="196"/>
      <c r="G5" s="340" t="s">
        <v>125</v>
      </c>
      <c r="H5" s="341"/>
      <c r="I5" s="341" t="s">
        <v>543</v>
      </c>
      <c r="J5" s="342">
        <v>165</v>
      </c>
      <c r="K5" s="343">
        <f>H5*J5</f>
        <v>0</v>
      </c>
      <c r="L5" s="330"/>
      <c r="M5" s="340" t="s">
        <v>125</v>
      </c>
      <c r="N5" s="341"/>
      <c r="O5" s="341" t="s">
        <v>543</v>
      </c>
      <c r="P5" s="342">
        <v>165</v>
      </c>
      <c r="Q5" s="343">
        <f>N5*P5</f>
        <v>0</v>
      </c>
      <c r="R5" s="336"/>
      <c r="S5" s="340" t="s">
        <v>125</v>
      </c>
      <c r="T5" s="341"/>
      <c r="U5" s="341" t="s">
        <v>543</v>
      </c>
      <c r="V5" s="342">
        <v>165</v>
      </c>
      <c r="W5" s="343">
        <f>T5*V5</f>
        <v>0</v>
      </c>
      <c r="Y5" s="340" t="s">
        <v>125</v>
      </c>
      <c r="Z5" s="341"/>
      <c r="AA5" s="341" t="s">
        <v>543</v>
      </c>
      <c r="AB5" s="342">
        <v>165</v>
      </c>
      <c r="AC5" s="343">
        <f>Z5*AB5</f>
        <v>0</v>
      </c>
      <c r="AE5" s="340" t="s">
        <v>125</v>
      </c>
      <c r="AF5" s="341"/>
      <c r="AG5" s="341" t="s">
        <v>543</v>
      </c>
      <c r="AH5" s="342">
        <v>165</v>
      </c>
      <c r="AI5" s="343">
        <f>AF5*AH5</f>
        <v>0</v>
      </c>
    </row>
    <row r="6" spans="1:36" x14ac:dyDescent="0.25">
      <c r="A6" s="200" t="s">
        <v>126</v>
      </c>
      <c r="B6" s="201"/>
      <c r="C6" s="201" t="s">
        <v>543</v>
      </c>
      <c r="D6" s="202">
        <v>139</v>
      </c>
      <c r="E6" s="203">
        <f t="shared" ref="E6:E13" si="0">B6*D6</f>
        <v>0</v>
      </c>
      <c r="F6" s="196"/>
      <c r="G6" s="340" t="s">
        <v>126</v>
      </c>
      <c r="H6" s="341"/>
      <c r="I6" s="341" t="s">
        <v>543</v>
      </c>
      <c r="J6" s="342">
        <v>139</v>
      </c>
      <c r="K6" s="343">
        <f t="shared" ref="K6:K13" si="1">H6*J6</f>
        <v>0</v>
      </c>
      <c r="L6" s="330"/>
      <c r="M6" s="340" t="s">
        <v>126</v>
      </c>
      <c r="N6" s="341"/>
      <c r="O6" s="341" t="s">
        <v>543</v>
      </c>
      <c r="P6" s="342">
        <v>139</v>
      </c>
      <c r="Q6" s="343">
        <f t="shared" ref="Q6:Q13" si="2">N6*P6</f>
        <v>0</v>
      </c>
      <c r="R6" s="336"/>
      <c r="S6" s="340" t="s">
        <v>126</v>
      </c>
      <c r="T6" s="341"/>
      <c r="U6" s="341" t="s">
        <v>543</v>
      </c>
      <c r="V6" s="342">
        <v>139</v>
      </c>
      <c r="W6" s="343">
        <f t="shared" ref="W6:W13" si="3">T6*V6</f>
        <v>0</v>
      </c>
      <c r="Y6" s="340" t="s">
        <v>126</v>
      </c>
      <c r="Z6" s="341"/>
      <c r="AA6" s="341" t="s">
        <v>543</v>
      </c>
      <c r="AB6" s="342">
        <v>139</v>
      </c>
      <c r="AC6" s="343">
        <f t="shared" ref="AC6:AC13" si="4">Z6*AB6</f>
        <v>0</v>
      </c>
      <c r="AE6" s="340" t="s">
        <v>126</v>
      </c>
      <c r="AF6" s="341"/>
      <c r="AG6" s="341" t="s">
        <v>543</v>
      </c>
      <c r="AH6" s="342">
        <v>139</v>
      </c>
      <c r="AI6" s="343">
        <f t="shared" ref="AI6:AI13" si="5">AF6*AH6</f>
        <v>0</v>
      </c>
    </row>
    <row r="7" spans="1:36" x14ac:dyDescent="0.25">
      <c r="A7" s="200" t="s">
        <v>127</v>
      </c>
      <c r="B7" s="201"/>
      <c r="C7" s="201" t="s">
        <v>543</v>
      </c>
      <c r="D7" s="202">
        <v>139</v>
      </c>
      <c r="E7" s="203">
        <f t="shared" si="0"/>
        <v>0</v>
      </c>
      <c r="F7" s="196"/>
      <c r="G7" s="340" t="s">
        <v>127</v>
      </c>
      <c r="H7" s="341"/>
      <c r="I7" s="341" t="s">
        <v>543</v>
      </c>
      <c r="J7" s="342">
        <v>139</v>
      </c>
      <c r="K7" s="343">
        <f t="shared" si="1"/>
        <v>0</v>
      </c>
      <c r="L7" s="330"/>
      <c r="M7" s="340" t="s">
        <v>127</v>
      </c>
      <c r="N7" s="341"/>
      <c r="O7" s="341" t="s">
        <v>543</v>
      </c>
      <c r="P7" s="342">
        <v>139</v>
      </c>
      <c r="Q7" s="343">
        <f t="shared" si="2"/>
        <v>0</v>
      </c>
      <c r="R7" s="336"/>
      <c r="S7" s="340" t="s">
        <v>127</v>
      </c>
      <c r="T7" s="341"/>
      <c r="U7" s="341" t="s">
        <v>543</v>
      </c>
      <c r="V7" s="342">
        <v>139</v>
      </c>
      <c r="W7" s="343">
        <f t="shared" si="3"/>
        <v>0</v>
      </c>
      <c r="Y7" s="340" t="s">
        <v>127</v>
      </c>
      <c r="Z7" s="341"/>
      <c r="AA7" s="341" t="s">
        <v>543</v>
      </c>
      <c r="AB7" s="342">
        <v>139</v>
      </c>
      <c r="AC7" s="343">
        <f t="shared" si="4"/>
        <v>0</v>
      </c>
      <c r="AE7" s="340" t="s">
        <v>127</v>
      </c>
      <c r="AF7" s="341"/>
      <c r="AG7" s="341" t="s">
        <v>543</v>
      </c>
      <c r="AH7" s="342">
        <v>139</v>
      </c>
      <c r="AI7" s="343">
        <f t="shared" si="5"/>
        <v>0</v>
      </c>
    </row>
    <row r="8" spans="1:36" x14ac:dyDescent="0.25">
      <c r="A8" s="200" t="s">
        <v>129</v>
      </c>
      <c r="B8" s="201"/>
      <c r="C8" s="201" t="s">
        <v>543</v>
      </c>
      <c r="D8" s="202">
        <v>119</v>
      </c>
      <c r="E8" s="203">
        <f t="shared" si="0"/>
        <v>0</v>
      </c>
      <c r="F8" s="196"/>
      <c r="G8" s="340" t="s">
        <v>129</v>
      </c>
      <c r="H8" s="341"/>
      <c r="I8" s="341" t="s">
        <v>543</v>
      </c>
      <c r="J8" s="342">
        <v>119</v>
      </c>
      <c r="K8" s="343">
        <f t="shared" si="1"/>
        <v>0</v>
      </c>
      <c r="L8" s="330"/>
      <c r="M8" s="340" t="s">
        <v>129</v>
      </c>
      <c r="N8" s="341"/>
      <c r="O8" s="341" t="s">
        <v>543</v>
      </c>
      <c r="P8" s="342">
        <v>119</v>
      </c>
      <c r="Q8" s="343">
        <f t="shared" si="2"/>
        <v>0</v>
      </c>
      <c r="R8" s="336"/>
      <c r="S8" s="340" t="s">
        <v>129</v>
      </c>
      <c r="T8" s="341"/>
      <c r="U8" s="341" t="s">
        <v>543</v>
      </c>
      <c r="V8" s="342">
        <v>119</v>
      </c>
      <c r="W8" s="343">
        <f t="shared" si="3"/>
        <v>0</v>
      </c>
      <c r="Y8" s="340" t="s">
        <v>129</v>
      </c>
      <c r="Z8" s="341"/>
      <c r="AA8" s="341" t="s">
        <v>543</v>
      </c>
      <c r="AB8" s="342">
        <v>119</v>
      </c>
      <c r="AC8" s="343">
        <f t="shared" si="4"/>
        <v>0</v>
      </c>
      <c r="AE8" s="340" t="s">
        <v>129</v>
      </c>
      <c r="AF8" s="341"/>
      <c r="AG8" s="341" t="s">
        <v>543</v>
      </c>
      <c r="AH8" s="342">
        <v>119</v>
      </c>
      <c r="AI8" s="343">
        <f t="shared" si="5"/>
        <v>0</v>
      </c>
    </row>
    <row r="9" spans="1:36" s="126" customFormat="1" x14ac:dyDescent="0.25">
      <c r="A9" s="200" t="s">
        <v>130</v>
      </c>
      <c r="B9" s="201"/>
      <c r="C9" s="201" t="s">
        <v>543</v>
      </c>
      <c r="D9" s="202">
        <v>99</v>
      </c>
      <c r="E9" s="203">
        <f t="shared" si="0"/>
        <v>0</v>
      </c>
      <c r="F9" s="196"/>
      <c r="G9" s="340" t="s">
        <v>130</v>
      </c>
      <c r="H9" s="341"/>
      <c r="I9" s="341" t="s">
        <v>543</v>
      </c>
      <c r="J9" s="342">
        <v>99</v>
      </c>
      <c r="K9" s="343">
        <f t="shared" si="1"/>
        <v>0</v>
      </c>
      <c r="L9" s="330"/>
      <c r="M9" s="340" t="s">
        <v>130</v>
      </c>
      <c r="N9" s="341"/>
      <c r="O9" s="341" t="s">
        <v>543</v>
      </c>
      <c r="P9" s="342">
        <v>99</v>
      </c>
      <c r="Q9" s="343">
        <f t="shared" si="2"/>
        <v>0</v>
      </c>
      <c r="R9" s="336"/>
      <c r="S9" s="340" t="s">
        <v>130</v>
      </c>
      <c r="T9" s="341"/>
      <c r="U9" s="341" t="s">
        <v>543</v>
      </c>
      <c r="V9" s="342">
        <v>99</v>
      </c>
      <c r="W9" s="343">
        <f t="shared" si="3"/>
        <v>0</v>
      </c>
      <c r="X9" s="319"/>
      <c r="Y9" s="340" t="s">
        <v>130</v>
      </c>
      <c r="Z9" s="341"/>
      <c r="AA9" s="341" t="s">
        <v>543</v>
      </c>
      <c r="AB9" s="342">
        <v>99</v>
      </c>
      <c r="AC9" s="343">
        <f t="shared" si="4"/>
        <v>0</v>
      </c>
      <c r="AD9" s="319"/>
      <c r="AE9" s="340" t="s">
        <v>130</v>
      </c>
      <c r="AF9" s="341"/>
      <c r="AG9" s="341" t="s">
        <v>543</v>
      </c>
      <c r="AH9" s="342">
        <v>99</v>
      </c>
      <c r="AI9" s="343">
        <f t="shared" si="5"/>
        <v>0</v>
      </c>
      <c r="AJ9" s="319"/>
    </row>
    <row r="10" spans="1:36" s="126" customFormat="1" x14ac:dyDescent="0.25">
      <c r="A10" s="200" t="s">
        <v>131</v>
      </c>
      <c r="B10" s="201"/>
      <c r="C10" s="201" t="s">
        <v>543</v>
      </c>
      <c r="D10" s="202">
        <v>92</v>
      </c>
      <c r="E10" s="203">
        <f t="shared" si="0"/>
        <v>0</v>
      </c>
      <c r="F10" s="196"/>
      <c r="G10" s="340" t="s">
        <v>131</v>
      </c>
      <c r="H10" s="341"/>
      <c r="I10" s="341" t="s">
        <v>543</v>
      </c>
      <c r="J10" s="342">
        <v>92</v>
      </c>
      <c r="K10" s="343">
        <f t="shared" si="1"/>
        <v>0</v>
      </c>
      <c r="L10" s="330"/>
      <c r="M10" s="340" t="s">
        <v>131</v>
      </c>
      <c r="N10" s="341"/>
      <c r="O10" s="341" t="s">
        <v>543</v>
      </c>
      <c r="P10" s="342">
        <v>92</v>
      </c>
      <c r="Q10" s="343">
        <f t="shared" si="2"/>
        <v>0</v>
      </c>
      <c r="R10" s="336"/>
      <c r="S10" s="340" t="s">
        <v>131</v>
      </c>
      <c r="T10" s="341"/>
      <c r="U10" s="341" t="s">
        <v>543</v>
      </c>
      <c r="V10" s="342">
        <v>92</v>
      </c>
      <c r="W10" s="343">
        <f t="shared" si="3"/>
        <v>0</v>
      </c>
      <c r="X10" s="319"/>
      <c r="Y10" s="340" t="s">
        <v>131</v>
      </c>
      <c r="Z10" s="341"/>
      <c r="AA10" s="341" t="s">
        <v>543</v>
      </c>
      <c r="AB10" s="342">
        <v>92</v>
      </c>
      <c r="AC10" s="343">
        <f t="shared" si="4"/>
        <v>0</v>
      </c>
      <c r="AD10" s="319"/>
      <c r="AE10" s="340" t="s">
        <v>131</v>
      </c>
      <c r="AF10" s="341"/>
      <c r="AG10" s="341" t="s">
        <v>543</v>
      </c>
      <c r="AH10" s="342">
        <v>92</v>
      </c>
      <c r="AI10" s="343">
        <f t="shared" si="5"/>
        <v>0</v>
      </c>
      <c r="AJ10" s="319"/>
    </row>
    <row r="11" spans="1:36" s="126" customFormat="1" x14ac:dyDescent="0.25">
      <c r="A11" s="200" t="s">
        <v>132</v>
      </c>
      <c r="B11" s="201"/>
      <c r="C11" s="201" t="s">
        <v>543</v>
      </c>
      <c r="D11" s="202">
        <v>79</v>
      </c>
      <c r="E11" s="203">
        <f t="shared" si="0"/>
        <v>0</v>
      </c>
      <c r="F11" s="196"/>
      <c r="G11" s="340" t="s">
        <v>132</v>
      </c>
      <c r="H11" s="341"/>
      <c r="I11" s="341" t="s">
        <v>543</v>
      </c>
      <c r="J11" s="342">
        <v>79</v>
      </c>
      <c r="K11" s="343">
        <f t="shared" si="1"/>
        <v>0</v>
      </c>
      <c r="L11" s="330"/>
      <c r="M11" s="340" t="s">
        <v>132</v>
      </c>
      <c r="N11" s="341"/>
      <c r="O11" s="341" t="s">
        <v>543</v>
      </c>
      <c r="P11" s="342">
        <v>79</v>
      </c>
      <c r="Q11" s="343">
        <f t="shared" si="2"/>
        <v>0</v>
      </c>
      <c r="R11" s="336"/>
      <c r="S11" s="340" t="s">
        <v>132</v>
      </c>
      <c r="T11" s="341"/>
      <c r="U11" s="341" t="s">
        <v>543</v>
      </c>
      <c r="V11" s="342">
        <v>79</v>
      </c>
      <c r="W11" s="343">
        <f t="shared" si="3"/>
        <v>0</v>
      </c>
      <c r="X11" s="319"/>
      <c r="Y11" s="340" t="s">
        <v>132</v>
      </c>
      <c r="Z11" s="341"/>
      <c r="AA11" s="341" t="s">
        <v>543</v>
      </c>
      <c r="AB11" s="342">
        <v>79</v>
      </c>
      <c r="AC11" s="343">
        <f t="shared" si="4"/>
        <v>0</v>
      </c>
      <c r="AD11" s="319"/>
      <c r="AE11" s="340" t="s">
        <v>132</v>
      </c>
      <c r="AF11" s="341"/>
      <c r="AG11" s="341" t="s">
        <v>543</v>
      </c>
      <c r="AH11" s="342">
        <v>79</v>
      </c>
      <c r="AI11" s="343">
        <f t="shared" si="5"/>
        <v>0</v>
      </c>
      <c r="AJ11" s="319"/>
    </row>
    <row r="12" spans="1:36" s="126" customFormat="1" x14ac:dyDescent="0.25">
      <c r="A12" s="200" t="s">
        <v>133</v>
      </c>
      <c r="B12" s="201"/>
      <c r="C12" s="201" t="s">
        <v>543</v>
      </c>
      <c r="D12" s="202">
        <v>73</v>
      </c>
      <c r="E12" s="203">
        <f t="shared" si="0"/>
        <v>0</v>
      </c>
      <c r="F12" s="196"/>
      <c r="G12" s="340" t="s">
        <v>133</v>
      </c>
      <c r="H12" s="341"/>
      <c r="I12" s="341" t="s">
        <v>543</v>
      </c>
      <c r="J12" s="342">
        <v>73</v>
      </c>
      <c r="K12" s="343">
        <f t="shared" si="1"/>
        <v>0</v>
      </c>
      <c r="L12" s="330"/>
      <c r="M12" s="340" t="s">
        <v>133</v>
      </c>
      <c r="N12" s="341"/>
      <c r="O12" s="341" t="s">
        <v>543</v>
      </c>
      <c r="P12" s="342">
        <v>73</v>
      </c>
      <c r="Q12" s="343">
        <f t="shared" si="2"/>
        <v>0</v>
      </c>
      <c r="R12" s="336"/>
      <c r="S12" s="340" t="s">
        <v>133</v>
      </c>
      <c r="T12" s="341"/>
      <c r="U12" s="341" t="s">
        <v>543</v>
      </c>
      <c r="V12" s="342">
        <v>73</v>
      </c>
      <c r="W12" s="343">
        <f t="shared" si="3"/>
        <v>0</v>
      </c>
      <c r="X12" s="319"/>
      <c r="Y12" s="340" t="s">
        <v>133</v>
      </c>
      <c r="Z12" s="341"/>
      <c r="AA12" s="341" t="s">
        <v>543</v>
      </c>
      <c r="AB12" s="342">
        <v>73</v>
      </c>
      <c r="AC12" s="343">
        <f t="shared" si="4"/>
        <v>0</v>
      </c>
      <c r="AD12" s="319"/>
      <c r="AE12" s="340" t="s">
        <v>133</v>
      </c>
      <c r="AF12" s="341"/>
      <c r="AG12" s="341" t="s">
        <v>543</v>
      </c>
      <c r="AH12" s="342">
        <v>73</v>
      </c>
      <c r="AI12" s="343">
        <f t="shared" si="5"/>
        <v>0</v>
      </c>
      <c r="AJ12" s="319"/>
    </row>
    <row r="13" spans="1:36" s="126" customFormat="1" ht="15.75" thickBot="1" x14ac:dyDescent="0.3">
      <c r="A13" s="204" t="s">
        <v>134</v>
      </c>
      <c r="B13" s="205"/>
      <c r="C13" s="205" t="s">
        <v>543</v>
      </c>
      <c r="D13" s="206">
        <v>59</v>
      </c>
      <c r="E13" s="207">
        <f t="shared" si="0"/>
        <v>0</v>
      </c>
      <c r="F13" s="196"/>
      <c r="G13" s="344" t="s">
        <v>134</v>
      </c>
      <c r="H13" s="345"/>
      <c r="I13" s="345" t="s">
        <v>543</v>
      </c>
      <c r="J13" s="346">
        <v>59</v>
      </c>
      <c r="K13" s="347">
        <f t="shared" si="1"/>
        <v>0</v>
      </c>
      <c r="L13" s="330"/>
      <c r="M13" s="344" t="s">
        <v>134</v>
      </c>
      <c r="N13" s="345"/>
      <c r="O13" s="345" t="s">
        <v>543</v>
      </c>
      <c r="P13" s="346">
        <v>59</v>
      </c>
      <c r="Q13" s="347">
        <f t="shared" si="2"/>
        <v>0</v>
      </c>
      <c r="R13" s="336"/>
      <c r="S13" s="344" t="s">
        <v>134</v>
      </c>
      <c r="T13" s="345"/>
      <c r="U13" s="345" t="s">
        <v>543</v>
      </c>
      <c r="V13" s="346">
        <v>59</v>
      </c>
      <c r="W13" s="347">
        <f t="shared" si="3"/>
        <v>0</v>
      </c>
      <c r="X13" s="319"/>
      <c r="Y13" s="344" t="s">
        <v>134</v>
      </c>
      <c r="Z13" s="345"/>
      <c r="AA13" s="345" t="s">
        <v>543</v>
      </c>
      <c r="AB13" s="346">
        <v>59</v>
      </c>
      <c r="AC13" s="347">
        <f t="shared" si="4"/>
        <v>0</v>
      </c>
      <c r="AD13" s="319"/>
      <c r="AE13" s="344" t="s">
        <v>134</v>
      </c>
      <c r="AF13" s="345"/>
      <c r="AG13" s="345" t="s">
        <v>543</v>
      </c>
      <c r="AH13" s="346">
        <v>59</v>
      </c>
      <c r="AI13" s="347">
        <f t="shared" si="5"/>
        <v>0</v>
      </c>
      <c r="AJ13" s="319"/>
    </row>
    <row r="14" spans="1:36" s="126" customFormat="1" ht="16.5" thickTop="1" thickBot="1" x14ac:dyDescent="0.3">
      <c r="A14" s="35" t="s">
        <v>135</v>
      </c>
      <c r="B14" s="208">
        <f>SUM(B5:B13)</f>
        <v>0</v>
      </c>
      <c r="C14" s="208"/>
      <c r="D14" s="209"/>
      <c r="E14" s="30">
        <f>SUM(E5:E13)</f>
        <v>0</v>
      </c>
      <c r="F14" s="196"/>
      <c r="G14" s="323" t="s">
        <v>135</v>
      </c>
      <c r="H14" s="348">
        <f>SUM(H5:H13)</f>
        <v>0</v>
      </c>
      <c r="I14" s="348"/>
      <c r="J14" s="349"/>
      <c r="K14" s="321">
        <f>SUM(K5:K13)</f>
        <v>0</v>
      </c>
      <c r="L14" s="330"/>
      <c r="M14" s="323" t="s">
        <v>135</v>
      </c>
      <c r="N14" s="348">
        <f>SUM(N5:N13)</f>
        <v>0</v>
      </c>
      <c r="O14" s="348"/>
      <c r="P14" s="349"/>
      <c r="Q14" s="321">
        <f>SUM(Q5:Q13)</f>
        <v>0</v>
      </c>
      <c r="R14" s="336"/>
      <c r="S14" s="323" t="s">
        <v>135</v>
      </c>
      <c r="T14" s="348">
        <f>SUM(T5:T13)</f>
        <v>0</v>
      </c>
      <c r="U14" s="348"/>
      <c r="V14" s="349"/>
      <c r="W14" s="321">
        <f>SUM(W5:W13)</f>
        <v>0</v>
      </c>
      <c r="X14" s="319"/>
      <c r="Y14" s="323" t="s">
        <v>135</v>
      </c>
      <c r="Z14" s="348">
        <f>SUM(Z5:Z13)</f>
        <v>0</v>
      </c>
      <c r="AA14" s="348"/>
      <c r="AB14" s="349"/>
      <c r="AC14" s="321">
        <f>SUM(AC5:AC13)</f>
        <v>0</v>
      </c>
      <c r="AD14" s="319"/>
      <c r="AE14" s="323" t="s">
        <v>135</v>
      </c>
      <c r="AF14" s="348">
        <f>SUM(AF5:AF13)</f>
        <v>0</v>
      </c>
      <c r="AG14" s="348"/>
      <c r="AH14" s="349"/>
      <c r="AI14" s="321">
        <f>SUM(AI5:AI13)</f>
        <v>0</v>
      </c>
      <c r="AJ14" s="319"/>
    </row>
    <row r="15" spans="1:36" s="126" customFormat="1" ht="15.75" thickBot="1" x14ac:dyDescent="0.3">
      <c r="A15" s="210"/>
      <c r="B15" s="186"/>
      <c r="C15" s="186"/>
      <c r="D15" s="196"/>
      <c r="E15" s="211"/>
      <c r="F15" s="196"/>
      <c r="G15" s="350"/>
      <c r="H15" s="331"/>
      <c r="I15" s="331"/>
      <c r="J15" s="336"/>
      <c r="K15" s="351"/>
      <c r="L15" s="330"/>
      <c r="M15" s="350"/>
      <c r="N15" s="331"/>
      <c r="O15" s="331"/>
      <c r="P15" s="336"/>
      <c r="Q15" s="351"/>
      <c r="R15" s="336"/>
      <c r="S15" s="350"/>
      <c r="T15" s="331"/>
      <c r="U15" s="331"/>
      <c r="V15" s="336"/>
      <c r="W15" s="351"/>
      <c r="X15" s="319"/>
      <c r="Y15" s="350"/>
      <c r="Z15" s="331"/>
      <c r="AA15" s="331"/>
      <c r="AB15" s="336"/>
      <c r="AC15" s="351"/>
      <c r="AD15" s="319"/>
      <c r="AE15" s="350"/>
      <c r="AF15" s="331"/>
      <c r="AG15" s="331"/>
      <c r="AH15" s="336"/>
      <c r="AI15" s="351"/>
      <c r="AJ15" s="319"/>
    </row>
    <row r="16" spans="1:36" s="126" customFormat="1" x14ac:dyDescent="0.25">
      <c r="A16" s="193" t="s">
        <v>613</v>
      </c>
      <c r="B16" s="194"/>
      <c r="C16" s="194"/>
      <c r="D16" s="194"/>
      <c r="E16" s="195"/>
      <c r="F16" s="196"/>
      <c r="G16" s="333" t="s">
        <v>613</v>
      </c>
      <c r="H16" s="334"/>
      <c r="I16" s="334"/>
      <c r="J16" s="334"/>
      <c r="K16" s="335"/>
      <c r="L16" s="330"/>
      <c r="M16" s="333" t="s">
        <v>613</v>
      </c>
      <c r="N16" s="334"/>
      <c r="O16" s="334"/>
      <c r="P16" s="334"/>
      <c r="Q16" s="335"/>
      <c r="R16" s="336"/>
      <c r="S16" s="333" t="s">
        <v>613</v>
      </c>
      <c r="T16" s="334"/>
      <c r="U16" s="334"/>
      <c r="V16" s="334"/>
      <c r="W16" s="335"/>
      <c r="X16" s="319"/>
      <c r="Y16" s="333" t="s">
        <v>613</v>
      </c>
      <c r="Z16" s="334"/>
      <c r="AA16" s="334"/>
      <c r="AB16" s="334"/>
      <c r="AC16" s="335"/>
      <c r="AD16" s="319"/>
      <c r="AE16" s="333" t="s">
        <v>613</v>
      </c>
      <c r="AF16" s="334"/>
      <c r="AG16" s="334"/>
      <c r="AH16" s="334"/>
      <c r="AI16" s="335"/>
      <c r="AJ16" s="319"/>
    </row>
    <row r="17" spans="1:36" s="126" customFormat="1" x14ac:dyDescent="0.25">
      <c r="A17" s="197" t="s">
        <v>122</v>
      </c>
      <c r="B17" s="198" t="s">
        <v>576</v>
      </c>
      <c r="C17" s="198" t="s">
        <v>137</v>
      </c>
      <c r="D17" s="198" t="s">
        <v>188</v>
      </c>
      <c r="E17" s="199" t="s">
        <v>124</v>
      </c>
      <c r="F17" s="196"/>
      <c r="G17" s="337" t="s">
        <v>122</v>
      </c>
      <c r="H17" s="338" t="s">
        <v>576</v>
      </c>
      <c r="I17" s="338" t="s">
        <v>137</v>
      </c>
      <c r="J17" s="338" t="s">
        <v>188</v>
      </c>
      <c r="K17" s="339" t="s">
        <v>124</v>
      </c>
      <c r="L17" s="330"/>
      <c r="M17" s="337" t="s">
        <v>122</v>
      </c>
      <c r="N17" s="338" t="s">
        <v>576</v>
      </c>
      <c r="O17" s="338" t="s">
        <v>137</v>
      </c>
      <c r="P17" s="338" t="s">
        <v>188</v>
      </c>
      <c r="Q17" s="339" t="s">
        <v>124</v>
      </c>
      <c r="R17" s="336"/>
      <c r="S17" s="337" t="s">
        <v>122</v>
      </c>
      <c r="T17" s="338" t="s">
        <v>576</v>
      </c>
      <c r="U17" s="338" t="s">
        <v>137</v>
      </c>
      <c r="V17" s="338" t="s">
        <v>188</v>
      </c>
      <c r="W17" s="339" t="s">
        <v>124</v>
      </c>
      <c r="X17" s="319"/>
      <c r="Y17" s="337" t="s">
        <v>122</v>
      </c>
      <c r="Z17" s="338" t="s">
        <v>576</v>
      </c>
      <c r="AA17" s="338" t="s">
        <v>137</v>
      </c>
      <c r="AB17" s="338" t="s">
        <v>188</v>
      </c>
      <c r="AC17" s="339" t="s">
        <v>124</v>
      </c>
      <c r="AD17" s="319"/>
      <c r="AE17" s="337" t="s">
        <v>122</v>
      </c>
      <c r="AF17" s="338" t="s">
        <v>576</v>
      </c>
      <c r="AG17" s="338" t="s">
        <v>137</v>
      </c>
      <c r="AH17" s="338" t="s">
        <v>188</v>
      </c>
      <c r="AI17" s="339" t="s">
        <v>124</v>
      </c>
      <c r="AJ17" s="319"/>
    </row>
    <row r="18" spans="1:36" s="126" customFormat="1" x14ac:dyDescent="0.25">
      <c r="A18" s="200" t="s">
        <v>125</v>
      </c>
      <c r="B18" s="201"/>
      <c r="C18" s="201" t="s">
        <v>543</v>
      </c>
      <c r="D18" s="202">
        <v>165</v>
      </c>
      <c r="E18" s="203">
        <f>B18*D18</f>
        <v>0</v>
      </c>
      <c r="F18" s="196"/>
      <c r="G18" s="340" t="s">
        <v>125</v>
      </c>
      <c r="H18" s="341"/>
      <c r="I18" s="341" t="s">
        <v>543</v>
      </c>
      <c r="J18" s="342">
        <v>165</v>
      </c>
      <c r="K18" s="343">
        <f>H18*J18</f>
        <v>0</v>
      </c>
      <c r="L18" s="330"/>
      <c r="M18" s="340" t="s">
        <v>125</v>
      </c>
      <c r="N18" s="341"/>
      <c r="O18" s="341" t="s">
        <v>543</v>
      </c>
      <c r="P18" s="342">
        <v>165</v>
      </c>
      <c r="Q18" s="343">
        <f>N18*P18</f>
        <v>0</v>
      </c>
      <c r="R18" s="336"/>
      <c r="S18" s="340" t="s">
        <v>125</v>
      </c>
      <c r="T18" s="341"/>
      <c r="U18" s="341" t="s">
        <v>543</v>
      </c>
      <c r="V18" s="342">
        <v>165</v>
      </c>
      <c r="W18" s="343">
        <f>T18*V18</f>
        <v>0</v>
      </c>
      <c r="X18" s="319"/>
      <c r="Y18" s="340" t="s">
        <v>125</v>
      </c>
      <c r="Z18" s="341"/>
      <c r="AA18" s="341" t="s">
        <v>543</v>
      </c>
      <c r="AB18" s="342">
        <v>165</v>
      </c>
      <c r="AC18" s="343">
        <f>Z18*AB18</f>
        <v>0</v>
      </c>
      <c r="AD18" s="319"/>
      <c r="AE18" s="340" t="s">
        <v>125</v>
      </c>
      <c r="AF18" s="341"/>
      <c r="AG18" s="341" t="s">
        <v>543</v>
      </c>
      <c r="AH18" s="342">
        <v>165</v>
      </c>
      <c r="AI18" s="343">
        <f>AF18*AH18</f>
        <v>0</v>
      </c>
      <c r="AJ18" s="319"/>
    </row>
    <row r="19" spans="1:36" s="126" customFormat="1" x14ac:dyDescent="0.25">
      <c r="A19" s="200" t="s">
        <v>126</v>
      </c>
      <c r="B19" s="201"/>
      <c r="C19" s="201" t="s">
        <v>543</v>
      </c>
      <c r="D19" s="202">
        <v>139</v>
      </c>
      <c r="E19" s="203">
        <f t="shared" ref="E19:E26" si="6">B19*D19</f>
        <v>0</v>
      </c>
      <c r="F19" s="196"/>
      <c r="G19" s="340" t="s">
        <v>126</v>
      </c>
      <c r="H19" s="341"/>
      <c r="I19" s="341" t="s">
        <v>543</v>
      </c>
      <c r="J19" s="342">
        <v>139</v>
      </c>
      <c r="K19" s="343">
        <f t="shared" ref="K19:K26" si="7">H19*J19</f>
        <v>0</v>
      </c>
      <c r="L19" s="330"/>
      <c r="M19" s="340" t="s">
        <v>126</v>
      </c>
      <c r="N19" s="341"/>
      <c r="O19" s="341" t="s">
        <v>543</v>
      </c>
      <c r="P19" s="342">
        <v>139</v>
      </c>
      <c r="Q19" s="343">
        <f t="shared" ref="Q19:Q26" si="8">N19*P19</f>
        <v>0</v>
      </c>
      <c r="R19" s="336"/>
      <c r="S19" s="340" t="s">
        <v>126</v>
      </c>
      <c r="T19" s="341"/>
      <c r="U19" s="341" t="s">
        <v>543</v>
      </c>
      <c r="V19" s="342">
        <v>139</v>
      </c>
      <c r="W19" s="343">
        <f t="shared" ref="W19:W26" si="9">T19*V19</f>
        <v>0</v>
      </c>
      <c r="X19" s="319"/>
      <c r="Y19" s="340" t="s">
        <v>126</v>
      </c>
      <c r="Z19" s="341"/>
      <c r="AA19" s="341" t="s">
        <v>543</v>
      </c>
      <c r="AB19" s="342">
        <v>139</v>
      </c>
      <c r="AC19" s="343">
        <f t="shared" ref="AC19:AC26" si="10">Z19*AB19</f>
        <v>0</v>
      </c>
      <c r="AD19" s="319"/>
      <c r="AE19" s="340" t="s">
        <v>126</v>
      </c>
      <c r="AF19" s="341"/>
      <c r="AG19" s="341" t="s">
        <v>543</v>
      </c>
      <c r="AH19" s="342">
        <v>139</v>
      </c>
      <c r="AI19" s="343">
        <f t="shared" ref="AI19:AI26" si="11">AF19*AH19</f>
        <v>0</v>
      </c>
      <c r="AJ19" s="319"/>
    </row>
    <row r="20" spans="1:36" s="126" customFormat="1" x14ac:dyDescent="0.25">
      <c r="A20" s="200" t="s">
        <v>127</v>
      </c>
      <c r="B20" s="201"/>
      <c r="C20" s="201" t="s">
        <v>543</v>
      </c>
      <c r="D20" s="202">
        <v>139</v>
      </c>
      <c r="E20" s="203">
        <f t="shared" si="6"/>
        <v>0</v>
      </c>
      <c r="F20" s="196"/>
      <c r="G20" s="340" t="s">
        <v>127</v>
      </c>
      <c r="H20" s="341"/>
      <c r="I20" s="341" t="s">
        <v>543</v>
      </c>
      <c r="J20" s="342">
        <v>139</v>
      </c>
      <c r="K20" s="343">
        <f t="shared" si="7"/>
        <v>0</v>
      </c>
      <c r="L20" s="330"/>
      <c r="M20" s="340" t="s">
        <v>127</v>
      </c>
      <c r="N20" s="341"/>
      <c r="O20" s="341" t="s">
        <v>543</v>
      </c>
      <c r="P20" s="342">
        <v>139</v>
      </c>
      <c r="Q20" s="343">
        <f t="shared" si="8"/>
        <v>0</v>
      </c>
      <c r="R20" s="336"/>
      <c r="S20" s="340" t="s">
        <v>127</v>
      </c>
      <c r="T20" s="341"/>
      <c r="U20" s="341" t="s">
        <v>543</v>
      </c>
      <c r="V20" s="342">
        <v>139</v>
      </c>
      <c r="W20" s="343">
        <f t="shared" si="9"/>
        <v>0</v>
      </c>
      <c r="X20" s="319"/>
      <c r="Y20" s="340" t="s">
        <v>127</v>
      </c>
      <c r="Z20" s="341"/>
      <c r="AA20" s="341" t="s">
        <v>543</v>
      </c>
      <c r="AB20" s="342">
        <v>139</v>
      </c>
      <c r="AC20" s="343">
        <f t="shared" si="10"/>
        <v>0</v>
      </c>
      <c r="AD20" s="319"/>
      <c r="AE20" s="340" t="s">
        <v>127</v>
      </c>
      <c r="AF20" s="341"/>
      <c r="AG20" s="341" t="s">
        <v>543</v>
      </c>
      <c r="AH20" s="342">
        <v>139</v>
      </c>
      <c r="AI20" s="343">
        <f t="shared" si="11"/>
        <v>0</v>
      </c>
      <c r="AJ20" s="319"/>
    </row>
    <row r="21" spans="1:36" s="126" customFormat="1" x14ac:dyDescent="0.25">
      <c r="A21" s="200" t="s">
        <v>129</v>
      </c>
      <c r="B21" s="201"/>
      <c r="C21" s="201" t="s">
        <v>543</v>
      </c>
      <c r="D21" s="202">
        <v>119</v>
      </c>
      <c r="E21" s="203">
        <f t="shared" si="6"/>
        <v>0</v>
      </c>
      <c r="F21" s="196"/>
      <c r="G21" s="340" t="s">
        <v>129</v>
      </c>
      <c r="H21" s="341"/>
      <c r="I21" s="341" t="s">
        <v>543</v>
      </c>
      <c r="J21" s="342">
        <v>119</v>
      </c>
      <c r="K21" s="343">
        <f t="shared" si="7"/>
        <v>0</v>
      </c>
      <c r="L21" s="330"/>
      <c r="M21" s="340" t="s">
        <v>129</v>
      </c>
      <c r="N21" s="341"/>
      <c r="O21" s="341" t="s">
        <v>543</v>
      </c>
      <c r="P21" s="342">
        <v>119</v>
      </c>
      <c r="Q21" s="343">
        <f t="shared" si="8"/>
        <v>0</v>
      </c>
      <c r="R21" s="336"/>
      <c r="S21" s="340" t="s">
        <v>129</v>
      </c>
      <c r="T21" s="341"/>
      <c r="U21" s="341" t="s">
        <v>543</v>
      </c>
      <c r="V21" s="342">
        <v>119</v>
      </c>
      <c r="W21" s="343">
        <f t="shared" si="9"/>
        <v>0</v>
      </c>
      <c r="X21" s="319"/>
      <c r="Y21" s="340" t="s">
        <v>129</v>
      </c>
      <c r="Z21" s="341"/>
      <c r="AA21" s="341" t="s">
        <v>543</v>
      </c>
      <c r="AB21" s="342">
        <v>119</v>
      </c>
      <c r="AC21" s="343">
        <f t="shared" si="10"/>
        <v>0</v>
      </c>
      <c r="AD21" s="319"/>
      <c r="AE21" s="340" t="s">
        <v>129</v>
      </c>
      <c r="AF21" s="341"/>
      <c r="AG21" s="341" t="s">
        <v>543</v>
      </c>
      <c r="AH21" s="342">
        <v>119</v>
      </c>
      <c r="AI21" s="343">
        <f t="shared" si="11"/>
        <v>0</v>
      </c>
      <c r="AJ21" s="319"/>
    </row>
    <row r="22" spans="1:36" s="126" customFormat="1" x14ac:dyDescent="0.25">
      <c r="A22" s="200" t="s">
        <v>130</v>
      </c>
      <c r="B22" s="201"/>
      <c r="C22" s="201" t="s">
        <v>543</v>
      </c>
      <c r="D22" s="202">
        <v>99</v>
      </c>
      <c r="E22" s="203">
        <f t="shared" si="6"/>
        <v>0</v>
      </c>
      <c r="F22" s="196"/>
      <c r="G22" s="340" t="s">
        <v>130</v>
      </c>
      <c r="H22" s="341"/>
      <c r="I22" s="341" t="s">
        <v>543</v>
      </c>
      <c r="J22" s="342">
        <v>99</v>
      </c>
      <c r="K22" s="343">
        <f t="shared" si="7"/>
        <v>0</v>
      </c>
      <c r="L22" s="330"/>
      <c r="M22" s="340" t="s">
        <v>130</v>
      </c>
      <c r="N22" s="341"/>
      <c r="O22" s="341" t="s">
        <v>543</v>
      </c>
      <c r="P22" s="342">
        <v>99</v>
      </c>
      <c r="Q22" s="343">
        <f t="shared" si="8"/>
        <v>0</v>
      </c>
      <c r="R22" s="336"/>
      <c r="S22" s="340" t="s">
        <v>130</v>
      </c>
      <c r="T22" s="341"/>
      <c r="U22" s="341" t="s">
        <v>543</v>
      </c>
      <c r="V22" s="342">
        <v>99</v>
      </c>
      <c r="W22" s="343">
        <f t="shared" si="9"/>
        <v>0</v>
      </c>
      <c r="X22" s="319"/>
      <c r="Y22" s="340" t="s">
        <v>130</v>
      </c>
      <c r="Z22" s="341"/>
      <c r="AA22" s="341" t="s">
        <v>543</v>
      </c>
      <c r="AB22" s="342">
        <v>99</v>
      </c>
      <c r="AC22" s="343">
        <f t="shared" si="10"/>
        <v>0</v>
      </c>
      <c r="AD22" s="319"/>
      <c r="AE22" s="340" t="s">
        <v>130</v>
      </c>
      <c r="AF22" s="341"/>
      <c r="AG22" s="341" t="s">
        <v>543</v>
      </c>
      <c r="AH22" s="342">
        <v>99</v>
      </c>
      <c r="AI22" s="343">
        <f t="shared" si="11"/>
        <v>0</v>
      </c>
      <c r="AJ22" s="319"/>
    </row>
    <row r="23" spans="1:36" s="126" customFormat="1" x14ac:dyDescent="0.25">
      <c r="A23" s="200" t="s">
        <v>131</v>
      </c>
      <c r="B23" s="201"/>
      <c r="C23" s="201" t="s">
        <v>543</v>
      </c>
      <c r="D23" s="202">
        <v>92</v>
      </c>
      <c r="E23" s="203">
        <f t="shared" si="6"/>
        <v>0</v>
      </c>
      <c r="F23" s="196"/>
      <c r="G23" s="340" t="s">
        <v>131</v>
      </c>
      <c r="H23" s="341"/>
      <c r="I23" s="341" t="s">
        <v>543</v>
      </c>
      <c r="J23" s="342">
        <v>92</v>
      </c>
      <c r="K23" s="343">
        <f t="shared" si="7"/>
        <v>0</v>
      </c>
      <c r="L23" s="330"/>
      <c r="M23" s="340" t="s">
        <v>131</v>
      </c>
      <c r="N23" s="341"/>
      <c r="O23" s="341" t="s">
        <v>543</v>
      </c>
      <c r="P23" s="342">
        <v>92</v>
      </c>
      <c r="Q23" s="343">
        <f t="shared" si="8"/>
        <v>0</v>
      </c>
      <c r="R23" s="336"/>
      <c r="S23" s="340" t="s">
        <v>131</v>
      </c>
      <c r="T23" s="341"/>
      <c r="U23" s="341" t="s">
        <v>543</v>
      </c>
      <c r="V23" s="342">
        <v>92</v>
      </c>
      <c r="W23" s="343">
        <f t="shared" si="9"/>
        <v>0</v>
      </c>
      <c r="X23" s="319"/>
      <c r="Y23" s="340" t="s">
        <v>131</v>
      </c>
      <c r="Z23" s="341"/>
      <c r="AA23" s="341" t="s">
        <v>543</v>
      </c>
      <c r="AB23" s="342">
        <v>92</v>
      </c>
      <c r="AC23" s="343">
        <f t="shared" si="10"/>
        <v>0</v>
      </c>
      <c r="AD23" s="319"/>
      <c r="AE23" s="340" t="s">
        <v>131</v>
      </c>
      <c r="AF23" s="341"/>
      <c r="AG23" s="341" t="s">
        <v>543</v>
      </c>
      <c r="AH23" s="342">
        <v>92</v>
      </c>
      <c r="AI23" s="343">
        <f t="shared" si="11"/>
        <v>0</v>
      </c>
      <c r="AJ23" s="319"/>
    </row>
    <row r="24" spans="1:36" s="126" customFormat="1" x14ac:dyDescent="0.25">
      <c r="A24" s="200" t="s">
        <v>132</v>
      </c>
      <c r="B24" s="201"/>
      <c r="C24" s="201" t="s">
        <v>543</v>
      </c>
      <c r="D24" s="202">
        <v>79</v>
      </c>
      <c r="E24" s="203">
        <f t="shared" si="6"/>
        <v>0</v>
      </c>
      <c r="F24" s="196"/>
      <c r="G24" s="340" t="s">
        <v>132</v>
      </c>
      <c r="H24" s="341"/>
      <c r="I24" s="341" t="s">
        <v>543</v>
      </c>
      <c r="J24" s="342">
        <v>79</v>
      </c>
      <c r="K24" s="343">
        <f t="shared" si="7"/>
        <v>0</v>
      </c>
      <c r="L24" s="330"/>
      <c r="M24" s="340" t="s">
        <v>132</v>
      </c>
      <c r="N24" s="341"/>
      <c r="O24" s="341" t="s">
        <v>543</v>
      </c>
      <c r="P24" s="342">
        <v>79</v>
      </c>
      <c r="Q24" s="343">
        <f t="shared" si="8"/>
        <v>0</v>
      </c>
      <c r="R24" s="336"/>
      <c r="S24" s="340" t="s">
        <v>132</v>
      </c>
      <c r="T24" s="341"/>
      <c r="U24" s="341" t="s">
        <v>543</v>
      </c>
      <c r="V24" s="342">
        <v>79</v>
      </c>
      <c r="W24" s="343">
        <f t="shared" si="9"/>
        <v>0</v>
      </c>
      <c r="X24" s="319"/>
      <c r="Y24" s="340" t="s">
        <v>132</v>
      </c>
      <c r="Z24" s="341"/>
      <c r="AA24" s="341" t="s">
        <v>543</v>
      </c>
      <c r="AB24" s="342">
        <v>79</v>
      </c>
      <c r="AC24" s="343">
        <f t="shared" si="10"/>
        <v>0</v>
      </c>
      <c r="AD24" s="319"/>
      <c r="AE24" s="340" t="s">
        <v>132</v>
      </c>
      <c r="AF24" s="341"/>
      <c r="AG24" s="341" t="s">
        <v>543</v>
      </c>
      <c r="AH24" s="342">
        <v>79</v>
      </c>
      <c r="AI24" s="343">
        <f t="shared" si="11"/>
        <v>0</v>
      </c>
      <c r="AJ24" s="319"/>
    </row>
    <row r="25" spans="1:36" s="126" customFormat="1" x14ac:dyDescent="0.25">
      <c r="A25" s="200" t="s">
        <v>133</v>
      </c>
      <c r="B25" s="201"/>
      <c r="C25" s="201" t="s">
        <v>543</v>
      </c>
      <c r="D25" s="202">
        <v>73</v>
      </c>
      <c r="E25" s="203">
        <f t="shared" si="6"/>
        <v>0</v>
      </c>
      <c r="F25" s="196"/>
      <c r="G25" s="340" t="s">
        <v>133</v>
      </c>
      <c r="H25" s="341"/>
      <c r="I25" s="341" t="s">
        <v>543</v>
      </c>
      <c r="J25" s="342">
        <v>73</v>
      </c>
      <c r="K25" s="343">
        <f t="shared" si="7"/>
        <v>0</v>
      </c>
      <c r="L25" s="330"/>
      <c r="M25" s="340" t="s">
        <v>133</v>
      </c>
      <c r="N25" s="341"/>
      <c r="O25" s="341" t="s">
        <v>543</v>
      </c>
      <c r="P25" s="342">
        <v>73</v>
      </c>
      <c r="Q25" s="343">
        <f t="shared" si="8"/>
        <v>0</v>
      </c>
      <c r="R25" s="336"/>
      <c r="S25" s="340" t="s">
        <v>133</v>
      </c>
      <c r="T25" s="341"/>
      <c r="U25" s="341" t="s">
        <v>543</v>
      </c>
      <c r="V25" s="342">
        <v>73</v>
      </c>
      <c r="W25" s="343">
        <f t="shared" si="9"/>
        <v>0</v>
      </c>
      <c r="X25" s="319"/>
      <c r="Y25" s="340" t="s">
        <v>133</v>
      </c>
      <c r="Z25" s="341"/>
      <c r="AA25" s="341" t="s">
        <v>543</v>
      </c>
      <c r="AB25" s="342">
        <v>73</v>
      </c>
      <c r="AC25" s="343">
        <f t="shared" si="10"/>
        <v>0</v>
      </c>
      <c r="AD25" s="319"/>
      <c r="AE25" s="340" t="s">
        <v>133</v>
      </c>
      <c r="AF25" s="341"/>
      <c r="AG25" s="341" t="s">
        <v>543</v>
      </c>
      <c r="AH25" s="342">
        <v>73</v>
      </c>
      <c r="AI25" s="343">
        <f t="shared" si="11"/>
        <v>0</v>
      </c>
      <c r="AJ25" s="319"/>
    </row>
    <row r="26" spans="1:36" s="126" customFormat="1" ht="15.75" thickBot="1" x14ac:dyDescent="0.3">
      <c r="A26" s="204" t="s">
        <v>134</v>
      </c>
      <c r="B26" s="205"/>
      <c r="C26" s="205" t="s">
        <v>543</v>
      </c>
      <c r="D26" s="206">
        <v>59</v>
      </c>
      <c r="E26" s="207">
        <f t="shared" si="6"/>
        <v>0</v>
      </c>
      <c r="F26" s="196"/>
      <c r="G26" s="344" t="s">
        <v>134</v>
      </c>
      <c r="H26" s="345"/>
      <c r="I26" s="345" t="s">
        <v>543</v>
      </c>
      <c r="J26" s="346">
        <v>59</v>
      </c>
      <c r="K26" s="347">
        <f t="shared" si="7"/>
        <v>0</v>
      </c>
      <c r="L26" s="330"/>
      <c r="M26" s="344" t="s">
        <v>134</v>
      </c>
      <c r="N26" s="345"/>
      <c r="O26" s="345" t="s">
        <v>543</v>
      </c>
      <c r="P26" s="346">
        <v>59</v>
      </c>
      <c r="Q26" s="347">
        <f t="shared" si="8"/>
        <v>0</v>
      </c>
      <c r="R26" s="336"/>
      <c r="S26" s="344" t="s">
        <v>134</v>
      </c>
      <c r="T26" s="345"/>
      <c r="U26" s="345" t="s">
        <v>543</v>
      </c>
      <c r="V26" s="346">
        <v>59</v>
      </c>
      <c r="W26" s="347">
        <f t="shared" si="9"/>
        <v>0</v>
      </c>
      <c r="X26" s="319"/>
      <c r="Y26" s="344" t="s">
        <v>134</v>
      </c>
      <c r="Z26" s="345"/>
      <c r="AA26" s="345" t="s">
        <v>543</v>
      </c>
      <c r="AB26" s="346">
        <v>59</v>
      </c>
      <c r="AC26" s="347">
        <f t="shared" si="10"/>
        <v>0</v>
      </c>
      <c r="AD26" s="319"/>
      <c r="AE26" s="344" t="s">
        <v>134</v>
      </c>
      <c r="AF26" s="345"/>
      <c r="AG26" s="345" t="s">
        <v>543</v>
      </c>
      <c r="AH26" s="346">
        <v>59</v>
      </c>
      <c r="AI26" s="347">
        <f t="shared" si="11"/>
        <v>0</v>
      </c>
      <c r="AJ26" s="319"/>
    </row>
    <row r="27" spans="1:36" s="126" customFormat="1" ht="15.75" thickTop="1" x14ac:dyDescent="0.25">
      <c r="A27" s="212" t="s">
        <v>104</v>
      </c>
      <c r="B27" s="213">
        <f>SUM(B18:B26)</f>
        <v>0</v>
      </c>
      <c r="C27" s="213"/>
      <c r="D27" s="37"/>
      <c r="E27" s="38">
        <f>SUM(E18:E26)</f>
        <v>0</v>
      </c>
      <c r="F27" s="196"/>
      <c r="G27" s="352" t="s">
        <v>104</v>
      </c>
      <c r="H27" s="353">
        <f>SUM(H18:H26)</f>
        <v>0</v>
      </c>
      <c r="I27" s="353"/>
      <c r="J27" s="324"/>
      <c r="K27" s="325">
        <f>SUM(K18:K26)</f>
        <v>0</v>
      </c>
      <c r="L27" s="330"/>
      <c r="M27" s="352" t="s">
        <v>104</v>
      </c>
      <c r="N27" s="353">
        <f>SUM(N18:N26)</f>
        <v>0</v>
      </c>
      <c r="O27" s="353"/>
      <c r="P27" s="324"/>
      <c r="Q27" s="325">
        <f>SUM(Q18:Q26)</f>
        <v>0</v>
      </c>
      <c r="R27" s="336"/>
      <c r="S27" s="352" t="s">
        <v>104</v>
      </c>
      <c r="T27" s="353">
        <f>SUM(T18:T26)</f>
        <v>0</v>
      </c>
      <c r="U27" s="353"/>
      <c r="V27" s="324"/>
      <c r="W27" s="325">
        <f>SUM(W18:W26)</f>
        <v>0</v>
      </c>
      <c r="X27" s="319"/>
      <c r="Y27" s="352" t="s">
        <v>104</v>
      </c>
      <c r="Z27" s="353">
        <f>SUM(Z18:Z26)</f>
        <v>0</v>
      </c>
      <c r="AA27" s="353"/>
      <c r="AB27" s="324"/>
      <c r="AC27" s="325">
        <f>SUM(AC18:AC26)</f>
        <v>0</v>
      </c>
      <c r="AD27" s="319"/>
      <c r="AE27" s="352" t="s">
        <v>104</v>
      </c>
      <c r="AF27" s="353">
        <f>SUM(AF18:AF26)</f>
        <v>0</v>
      </c>
      <c r="AG27" s="353"/>
      <c r="AH27" s="324"/>
      <c r="AI27" s="325">
        <f>SUM(AI18:AI26)</f>
        <v>0</v>
      </c>
      <c r="AJ27" s="319"/>
    </row>
    <row r="28" spans="1:36" s="126" customFormat="1" x14ac:dyDescent="0.25">
      <c r="A28" s="212"/>
      <c r="B28" s="201"/>
      <c r="C28" s="201"/>
      <c r="D28" s="120"/>
      <c r="E28" s="203"/>
      <c r="F28" s="196"/>
      <c r="G28" s="352"/>
      <c r="H28" s="341"/>
      <c r="I28" s="341"/>
      <c r="J28" s="330"/>
      <c r="K28" s="343"/>
      <c r="L28" s="330"/>
      <c r="M28" s="352"/>
      <c r="N28" s="341"/>
      <c r="O28" s="341"/>
      <c r="P28" s="330"/>
      <c r="Q28" s="343"/>
      <c r="R28" s="336"/>
      <c r="S28" s="352"/>
      <c r="T28" s="341"/>
      <c r="U28" s="341"/>
      <c r="V28" s="330"/>
      <c r="W28" s="343"/>
      <c r="X28" s="319"/>
      <c r="Y28" s="352"/>
      <c r="Z28" s="341"/>
      <c r="AA28" s="341"/>
      <c r="AB28" s="330"/>
      <c r="AC28" s="343"/>
      <c r="AD28" s="319"/>
      <c r="AE28" s="352"/>
      <c r="AF28" s="341"/>
      <c r="AG28" s="341"/>
      <c r="AH28" s="330"/>
      <c r="AI28" s="343"/>
      <c r="AJ28" s="319"/>
    </row>
    <row r="29" spans="1:36" s="126" customFormat="1" x14ac:dyDescent="0.25">
      <c r="A29" s="212" t="s">
        <v>136</v>
      </c>
      <c r="B29" s="198" t="s">
        <v>576</v>
      </c>
      <c r="C29" s="198" t="s">
        <v>137</v>
      </c>
      <c r="D29" s="198" t="s">
        <v>141</v>
      </c>
      <c r="E29" s="199" t="s">
        <v>124</v>
      </c>
      <c r="F29" s="196"/>
      <c r="G29" s="352" t="s">
        <v>136</v>
      </c>
      <c r="H29" s="338" t="s">
        <v>576</v>
      </c>
      <c r="I29" s="338" t="s">
        <v>137</v>
      </c>
      <c r="J29" s="338" t="s">
        <v>141</v>
      </c>
      <c r="K29" s="339" t="s">
        <v>124</v>
      </c>
      <c r="L29" s="330"/>
      <c r="M29" s="352" t="s">
        <v>136</v>
      </c>
      <c r="N29" s="338" t="s">
        <v>576</v>
      </c>
      <c r="O29" s="338" t="s">
        <v>137</v>
      </c>
      <c r="P29" s="338" t="s">
        <v>141</v>
      </c>
      <c r="Q29" s="339" t="s">
        <v>124</v>
      </c>
      <c r="R29" s="336"/>
      <c r="S29" s="352" t="s">
        <v>136</v>
      </c>
      <c r="T29" s="338" t="s">
        <v>576</v>
      </c>
      <c r="U29" s="338" t="s">
        <v>137</v>
      </c>
      <c r="V29" s="338" t="s">
        <v>141</v>
      </c>
      <c r="W29" s="339" t="s">
        <v>124</v>
      </c>
      <c r="X29" s="319"/>
      <c r="Y29" s="352" t="s">
        <v>136</v>
      </c>
      <c r="Z29" s="338" t="s">
        <v>576</v>
      </c>
      <c r="AA29" s="338" t="s">
        <v>137</v>
      </c>
      <c r="AB29" s="338" t="s">
        <v>141</v>
      </c>
      <c r="AC29" s="339" t="s">
        <v>124</v>
      </c>
      <c r="AD29" s="319"/>
      <c r="AE29" s="352" t="s">
        <v>136</v>
      </c>
      <c r="AF29" s="338" t="s">
        <v>576</v>
      </c>
      <c r="AG29" s="338" t="s">
        <v>137</v>
      </c>
      <c r="AH29" s="338" t="s">
        <v>141</v>
      </c>
      <c r="AI29" s="339" t="s">
        <v>124</v>
      </c>
      <c r="AJ29" s="319"/>
    </row>
    <row r="30" spans="1:36" s="126" customFormat="1" x14ac:dyDescent="0.25">
      <c r="A30" s="216" t="s">
        <v>544</v>
      </c>
      <c r="B30" s="201"/>
      <c r="C30" s="201" t="s">
        <v>546</v>
      </c>
      <c r="D30" s="217">
        <v>0.5</v>
      </c>
      <c r="E30" s="203">
        <f t="shared" ref="E30:E38" si="12">B30*D30</f>
        <v>0</v>
      </c>
      <c r="F30" s="196"/>
      <c r="G30" s="354" t="s">
        <v>544</v>
      </c>
      <c r="H30" s="341"/>
      <c r="I30" s="341" t="s">
        <v>546</v>
      </c>
      <c r="J30" s="355">
        <v>0.5</v>
      </c>
      <c r="K30" s="343">
        <f t="shared" ref="K30:K31" si="13">H30*J30</f>
        <v>0</v>
      </c>
      <c r="L30" s="330"/>
      <c r="M30" s="354" t="s">
        <v>544</v>
      </c>
      <c r="N30" s="341"/>
      <c r="O30" s="341" t="s">
        <v>546</v>
      </c>
      <c r="P30" s="355">
        <v>0.5</v>
      </c>
      <c r="Q30" s="343">
        <f t="shared" ref="Q30:Q31" si="14">N30*P30</f>
        <v>0</v>
      </c>
      <c r="R30" s="336"/>
      <c r="S30" s="354" t="s">
        <v>544</v>
      </c>
      <c r="T30" s="341"/>
      <c r="U30" s="341" t="s">
        <v>546</v>
      </c>
      <c r="V30" s="355">
        <v>0.5</v>
      </c>
      <c r="W30" s="343">
        <f t="shared" ref="W30:W31" si="15">T30*V30</f>
        <v>0</v>
      </c>
      <c r="X30" s="319"/>
      <c r="Y30" s="354" t="s">
        <v>544</v>
      </c>
      <c r="Z30" s="341"/>
      <c r="AA30" s="341" t="s">
        <v>546</v>
      </c>
      <c r="AB30" s="355">
        <v>0.5</v>
      </c>
      <c r="AC30" s="343">
        <f t="shared" ref="AC30:AC31" si="16">Z30*AB30</f>
        <v>0</v>
      </c>
      <c r="AD30" s="319"/>
      <c r="AE30" s="354" t="s">
        <v>544</v>
      </c>
      <c r="AF30" s="341"/>
      <c r="AG30" s="341" t="s">
        <v>546</v>
      </c>
      <c r="AH30" s="355">
        <v>0.5</v>
      </c>
      <c r="AI30" s="343">
        <f t="shared" ref="AI30:AI31" si="17">AF30*AH30</f>
        <v>0</v>
      </c>
      <c r="AJ30" s="319"/>
    </row>
    <row r="31" spans="1:36" s="126" customFormat="1" x14ac:dyDescent="0.25">
      <c r="A31" s="216" t="s">
        <v>545</v>
      </c>
      <c r="B31" s="201"/>
      <c r="C31" s="201" t="s">
        <v>547</v>
      </c>
      <c r="D31" s="202">
        <v>125</v>
      </c>
      <c r="E31" s="203">
        <f t="shared" si="12"/>
        <v>0</v>
      </c>
      <c r="F31" s="196"/>
      <c r="G31" s="354" t="s">
        <v>545</v>
      </c>
      <c r="H31" s="341"/>
      <c r="I31" s="341" t="s">
        <v>547</v>
      </c>
      <c r="J31" s="342">
        <v>125</v>
      </c>
      <c r="K31" s="343">
        <f t="shared" si="13"/>
        <v>0</v>
      </c>
      <c r="L31" s="330"/>
      <c r="M31" s="354" t="s">
        <v>545</v>
      </c>
      <c r="N31" s="341"/>
      <c r="O31" s="341" t="s">
        <v>547</v>
      </c>
      <c r="P31" s="342">
        <v>125</v>
      </c>
      <c r="Q31" s="343">
        <f t="shared" si="14"/>
        <v>0</v>
      </c>
      <c r="R31" s="336"/>
      <c r="S31" s="354" t="s">
        <v>545</v>
      </c>
      <c r="T31" s="341"/>
      <c r="U31" s="341" t="s">
        <v>547</v>
      </c>
      <c r="V31" s="342">
        <v>125</v>
      </c>
      <c r="W31" s="343">
        <f t="shared" si="15"/>
        <v>0</v>
      </c>
      <c r="X31" s="319"/>
      <c r="Y31" s="354" t="s">
        <v>545</v>
      </c>
      <c r="Z31" s="341"/>
      <c r="AA31" s="341" t="s">
        <v>547</v>
      </c>
      <c r="AB31" s="342">
        <v>125</v>
      </c>
      <c r="AC31" s="343">
        <f t="shared" si="16"/>
        <v>0</v>
      </c>
      <c r="AD31" s="319"/>
      <c r="AE31" s="354" t="s">
        <v>545</v>
      </c>
      <c r="AF31" s="341"/>
      <c r="AG31" s="341" t="s">
        <v>547</v>
      </c>
      <c r="AH31" s="342">
        <v>125</v>
      </c>
      <c r="AI31" s="343">
        <f t="shared" si="17"/>
        <v>0</v>
      </c>
      <c r="AJ31" s="319"/>
    </row>
    <row r="32" spans="1:36" s="126" customFormat="1" x14ac:dyDescent="0.25">
      <c r="A32" s="216" t="s">
        <v>318</v>
      </c>
      <c r="B32" s="201"/>
      <c r="C32" s="201" t="s">
        <v>548</v>
      </c>
      <c r="D32" s="218">
        <v>10</v>
      </c>
      <c r="E32" s="203">
        <f>B32*D32</f>
        <v>0</v>
      </c>
      <c r="F32" s="196"/>
      <c r="G32" s="354" t="s">
        <v>318</v>
      </c>
      <c r="H32" s="341"/>
      <c r="I32" s="341" t="s">
        <v>548</v>
      </c>
      <c r="J32" s="356">
        <v>10</v>
      </c>
      <c r="K32" s="343">
        <f>H32*J32</f>
        <v>0</v>
      </c>
      <c r="L32" s="330"/>
      <c r="M32" s="354" t="s">
        <v>318</v>
      </c>
      <c r="N32" s="341"/>
      <c r="O32" s="341" t="s">
        <v>548</v>
      </c>
      <c r="P32" s="356">
        <v>10</v>
      </c>
      <c r="Q32" s="343">
        <f>N32*P32</f>
        <v>0</v>
      </c>
      <c r="R32" s="336"/>
      <c r="S32" s="354" t="s">
        <v>318</v>
      </c>
      <c r="T32" s="341"/>
      <c r="U32" s="341" t="s">
        <v>548</v>
      </c>
      <c r="V32" s="356">
        <v>10</v>
      </c>
      <c r="W32" s="343">
        <f>T32*V32</f>
        <v>0</v>
      </c>
      <c r="X32" s="319"/>
      <c r="Y32" s="354" t="s">
        <v>318</v>
      </c>
      <c r="Z32" s="341"/>
      <c r="AA32" s="341" t="s">
        <v>548</v>
      </c>
      <c r="AB32" s="356">
        <v>10</v>
      </c>
      <c r="AC32" s="343">
        <f>Z32*AB32</f>
        <v>0</v>
      </c>
      <c r="AD32" s="319"/>
      <c r="AE32" s="354" t="s">
        <v>318</v>
      </c>
      <c r="AF32" s="341"/>
      <c r="AG32" s="341" t="s">
        <v>548</v>
      </c>
      <c r="AH32" s="356">
        <v>10</v>
      </c>
      <c r="AI32" s="343">
        <f>AF32*AH32</f>
        <v>0</v>
      </c>
      <c r="AJ32" s="319"/>
    </row>
    <row r="33" spans="1:36" s="126" customFormat="1" x14ac:dyDescent="0.25">
      <c r="A33" s="216" t="s">
        <v>319</v>
      </c>
      <c r="B33" s="201"/>
      <c r="C33" s="201" t="s">
        <v>548</v>
      </c>
      <c r="D33" s="202">
        <v>60</v>
      </c>
      <c r="E33" s="203">
        <f t="shared" si="12"/>
        <v>0</v>
      </c>
      <c r="F33" s="196"/>
      <c r="G33" s="354" t="s">
        <v>319</v>
      </c>
      <c r="H33" s="341"/>
      <c r="I33" s="341" t="s">
        <v>548</v>
      </c>
      <c r="J33" s="342">
        <v>60</v>
      </c>
      <c r="K33" s="343">
        <f t="shared" ref="K33:K38" si="18">H33*J33</f>
        <v>0</v>
      </c>
      <c r="L33" s="330"/>
      <c r="M33" s="354" t="s">
        <v>319</v>
      </c>
      <c r="N33" s="341"/>
      <c r="O33" s="341" t="s">
        <v>548</v>
      </c>
      <c r="P33" s="342">
        <v>60</v>
      </c>
      <c r="Q33" s="343">
        <f t="shared" ref="Q33:Q38" si="19">N33*P33</f>
        <v>0</v>
      </c>
      <c r="R33" s="336"/>
      <c r="S33" s="354" t="s">
        <v>319</v>
      </c>
      <c r="T33" s="341"/>
      <c r="U33" s="341" t="s">
        <v>548</v>
      </c>
      <c r="V33" s="342">
        <v>60</v>
      </c>
      <c r="W33" s="343">
        <f t="shared" ref="W33:W38" si="20">T33*V33</f>
        <v>0</v>
      </c>
      <c r="X33" s="319"/>
      <c r="Y33" s="354" t="s">
        <v>319</v>
      </c>
      <c r="Z33" s="341"/>
      <c r="AA33" s="341" t="s">
        <v>548</v>
      </c>
      <c r="AB33" s="342">
        <v>60</v>
      </c>
      <c r="AC33" s="343">
        <f t="shared" ref="AC33:AC38" si="21">Z33*AB33</f>
        <v>0</v>
      </c>
      <c r="AD33" s="319"/>
      <c r="AE33" s="354" t="s">
        <v>319</v>
      </c>
      <c r="AF33" s="341"/>
      <c r="AG33" s="341" t="s">
        <v>548</v>
      </c>
      <c r="AH33" s="342">
        <v>60</v>
      </c>
      <c r="AI33" s="343">
        <f t="shared" ref="AI33:AI38" si="22">AF33*AH33</f>
        <v>0</v>
      </c>
      <c r="AJ33" s="319"/>
    </row>
    <row r="34" spans="1:36" s="126" customFormat="1" x14ac:dyDescent="0.25">
      <c r="A34" s="216" t="s">
        <v>320</v>
      </c>
      <c r="B34" s="201"/>
      <c r="C34" s="201" t="s">
        <v>548</v>
      </c>
      <c r="D34" s="202">
        <v>10</v>
      </c>
      <c r="E34" s="203">
        <f t="shared" si="12"/>
        <v>0</v>
      </c>
      <c r="F34" s="196"/>
      <c r="G34" s="354" t="s">
        <v>320</v>
      </c>
      <c r="H34" s="341"/>
      <c r="I34" s="341" t="s">
        <v>548</v>
      </c>
      <c r="J34" s="342">
        <v>10</v>
      </c>
      <c r="K34" s="343">
        <f t="shared" si="18"/>
        <v>0</v>
      </c>
      <c r="L34" s="330"/>
      <c r="M34" s="354" t="s">
        <v>320</v>
      </c>
      <c r="N34" s="341"/>
      <c r="O34" s="341" t="s">
        <v>548</v>
      </c>
      <c r="P34" s="342">
        <v>10</v>
      </c>
      <c r="Q34" s="343">
        <f t="shared" si="19"/>
        <v>0</v>
      </c>
      <c r="R34" s="336"/>
      <c r="S34" s="354" t="s">
        <v>320</v>
      </c>
      <c r="T34" s="341"/>
      <c r="U34" s="341" t="s">
        <v>548</v>
      </c>
      <c r="V34" s="342">
        <v>10</v>
      </c>
      <c r="W34" s="343">
        <f t="shared" si="20"/>
        <v>0</v>
      </c>
      <c r="X34" s="319"/>
      <c r="Y34" s="354" t="s">
        <v>320</v>
      </c>
      <c r="Z34" s="341"/>
      <c r="AA34" s="341" t="s">
        <v>548</v>
      </c>
      <c r="AB34" s="342">
        <v>10</v>
      </c>
      <c r="AC34" s="343">
        <f t="shared" si="21"/>
        <v>0</v>
      </c>
      <c r="AD34" s="319"/>
      <c r="AE34" s="354" t="s">
        <v>320</v>
      </c>
      <c r="AF34" s="341"/>
      <c r="AG34" s="341" t="s">
        <v>548</v>
      </c>
      <c r="AH34" s="342">
        <v>10</v>
      </c>
      <c r="AI34" s="343">
        <f t="shared" si="22"/>
        <v>0</v>
      </c>
      <c r="AJ34" s="319"/>
    </row>
    <row r="35" spans="1:36" s="126" customFormat="1" x14ac:dyDescent="0.25">
      <c r="A35" s="216" t="s">
        <v>571</v>
      </c>
      <c r="B35" s="201"/>
      <c r="C35" s="201" t="s">
        <v>548</v>
      </c>
      <c r="D35" s="202">
        <v>50</v>
      </c>
      <c r="E35" s="203">
        <f t="shared" si="12"/>
        <v>0</v>
      </c>
      <c r="F35" s="196"/>
      <c r="G35" s="354" t="s">
        <v>571</v>
      </c>
      <c r="H35" s="341"/>
      <c r="I35" s="341" t="s">
        <v>548</v>
      </c>
      <c r="J35" s="342">
        <v>50</v>
      </c>
      <c r="K35" s="343">
        <f t="shared" si="18"/>
        <v>0</v>
      </c>
      <c r="L35" s="330"/>
      <c r="M35" s="354" t="s">
        <v>571</v>
      </c>
      <c r="N35" s="341"/>
      <c r="O35" s="341" t="s">
        <v>548</v>
      </c>
      <c r="P35" s="342">
        <v>50</v>
      </c>
      <c r="Q35" s="343">
        <f t="shared" si="19"/>
        <v>0</v>
      </c>
      <c r="R35" s="336"/>
      <c r="S35" s="354" t="s">
        <v>571</v>
      </c>
      <c r="T35" s="341"/>
      <c r="U35" s="341" t="s">
        <v>548</v>
      </c>
      <c r="V35" s="342">
        <v>50</v>
      </c>
      <c r="W35" s="343">
        <f t="shared" si="20"/>
        <v>0</v>
      </c>
      <c r="X35" s="319"/>
      <c r="Y35" s="354" t="s">
        <v>571</v>
      </c>
      <c r="Z35" s="341"/>
      <c r="AA35" s="341" t="s">
        <v>548</v>
      </c>
      <c r="AB35" s="342">
        <v>50</v>
      </c>
      <c r="AC35" s="343">
        <f t="shared" si="21"/>
        <v>0</v>
      </c>
      <c r="AD35" s="319"/>
      <c r="AE35" s="354" t="s">
        <v>571</v>
      </c>
      <c r="AF35" s="341"/>
      <c r="AG35" s="341" t="s">
        <v>548</v>
      </c>
      <c r="AH35" s="342">
        <v>50</v>
      </c>
      <c r="AI35" s="343">
        <f t="shared" si="22"/>
        <v>0</v>
      </c>
      <c r="AJ35" s="319"/>
    </row>
    <row r="36" spans="1:36" s="126" customFormat="1" x14ac:dyDescent="0.25">
      <c r="A36" s="216" t="s">
        <v>154</v>
      </c>
      <c r="B36" s="201"/>
      <c r="C36" s="201" t="s">
        <v>548</v>
      </c>
      <c r="D36" s="202">
        <v>25</v>
      </c>
      <c r="E36" s="203">
        <f t="shared" si="12"/>
        <v>0</v>
      </c>
      <c r="F36" s="196"/>
      <c r="G36" s="354" t="s">
        <v>154</v>
      </c>
      <c r="H36" s="341"/>
      <c r="I36" s="341" t="s">
        <v>548</v>
      </c>
      <c r="J36" s="342">
        <v>25</v>
      </c>
      <c r="K36" s="343">
        <f t="shared" si="18"/>
        <v>0</v>
      </c>
      <c r="L36" s="330"/>
      <c r="M36" s="354" t="s">
        <v>154</v>
      </c>
      <c r="N36" s="341"/>
      <c r="O36" s="341" t="s">
        <v>548</v>
      </c>
      <c r="P36" s="342">
        <v>25</v>
      </c>
      <c r="Q36" s="343">
        <f t="shared" si="19"/>
        <v>0</v>
      </c>
      <c r="R36" s="336"/>
      <c r="S36" s="354" t="s">
        <v>154</v>
      </c>
      <c r="T36" s="341"/>
      <c r="U36" s="341" t="s">
        <v>548</v>
      </c>
      <c r="V36" s="342">
        <v>25</v>
      </c>
      <c r="W36" s="343">
        <f t="shared" si="20"/>
        <v>0</v>
      </c>
      <c r="X36" s="319"/>
      <c r="Y36" s="354" t="s">
        <v>154</v>
      </c>
      <c r="Z36" s="341"/>
      <c r="AA36" s="341" t="s">
        <v>548</v>
      </c>
      <c r="AB36" s="342">
        <v>25</v>
      </c>
      <c r="AC36" s="343">
        <f t="shared" si="21"/>
        <v>0</v>
      </c>
      <c r="AD36" s="319"/>
      <c r="AE36" s="354" t="s">
        <v>154</v>
      </c>
      <c r="AF36" s="341"/>
      <c r="AG36" s="341" t="s">
        <v>548</v>
      </c>
      <c r="AH36" s="342">
        <v>25</v>
      </c>
      <c r="AI36" s="343">
        <f t="shared" si="22"/>
        <v>0</v>
      </c>
      <c r="AJ36" s="319"/>
    </row>
    <row r="37" spans="1:36" s="126" customFormat="1" x14ac:dyDescent="0.25">
      <c r="A37" s="216" t="s">
        <v>572</v>
      </c>
      <c r="B37" s="201"/>
      <c r="C37" s="201" t="s">
        <v>548</v>
      </c>
      <c r="D37" s="202">
        <v>25</v>
      </c>
      <c r="E37" s="203">
        <f t="shared" si="12"/>
        <v>0</v>
      </c>
      <c r="F37" s="196"/>
      <c r="G37" s="354" t="s">
        <v>572</v>
      </c>
      <c r="H37" s="341"/>
      <c r="I37" s="341" t="s">
        <v>548</v>
      </c>
      <c r="J37" s="342">
        <v>25</v>
      </c>
      <c r="K37" s="343">
        <f t="shared" si="18"/>
        <v>0</v>
      </c>
      <c r="L37" s="330"/>
      <c r="M37" s="354" t="s">
        <v>572</v>
      </c>
      <c r="N37" s="341"/>
      <c r="O37" s="341" t="s">
        <v>548</v>
      </c>
      <c r="P37" s="342">
        <v>25</v>
      </c>
      <c r="Q37" s="343">
        <f t="shared" si="19"/>
        <v>0</v>
      </c>
      <c r="R37" s="336"/>
      <c r="S37" s="354" t="s">
        <v>572</v>
      </c>
      <c r="T37" s="341"/>
      <c r="U37" s="341" t="s">
        <v>548</v>
      </c>
      <c r="V37" s="342">
        <v>25</v>
      </c>
      <c r="W37" s="343">
        <f t="shared" si="20"/>
        <v>0</v>
      </c>
      <c r="X37" s="319"/>
      <c r="Y37" s="354" t="s">
        <v>572</v>
      </c>
      <c r="Z37" s="341"/>
      <c r="AA37" s="341" t="s">
        <v>548</v>
      </c>
      <c r="AB37" s="342">
        <v>25</v>
      </c>
      <c r="AC37" s="343">
        <f t="shared" si="21"/>
        <v>0</v>
      </c>
      <c r="AD37" s="319"/>
      <c r="AE37" s="354" t="s">
        <v>572</v>
      </c>
      <c r="AF37" s="341"/>
      <c r="AG37" s="341" t="s">
        <v>548</v>
      </c>
      <c r="AH37" s="342">
        <v>25</v>
      </c>
      <c r="AI37" s="343">
        <f t="shared" si="22"/>
        <v>0</v>
      </c>
      <c r="AJ37" s="319"/>
    </row>
    <row r="38" spans="1:36" s="126" customFormat="1" ht="15.75" thickBot="1" x14ac:dyDescent="0.3">
      <c r="A38" s="219" t="s">
        <v>162</v>
      </c>
      <c r="B38" s="205"/>
      <c r="C38" s="205"/>
      <c r="D38" s="206">
        <v>0</v>
      </c>
      <c r="E38" s="207">
        <f t="shared" si="12"/>
        <v>0</v>
      </c>
      <c r="F38" s="196"/>
      <c r="G38" s="357" t="s">
        <v>162</v>
      </c>
      <c r="H38" s="345"/>
      <c r="I38" s="345"/>
      <c r="J38" s="346">
        <v>0</v>
      </c>
      <c r="K38" s="347">
        <f t="shared" si="18"/>
        <v>0</v>
      </c>
      <c r="L38" s="330"/>
      <c r="M38" s="357" t="s">
        <v>162</v>
      </c>
      <c r="N38" s="345"/>
      <c r="O38" s="345"/>
      <c r="P38" s="346">
        <v>0</v>
      </c>
      <c r="Q38" s="347">
        <f t="shared" si="19"/>
        <v>0</v>
      </c>
      <c r="R38" s="336"/>
      <c r="S38" s="357" t="s">
        <v>162</v>
      </c>
      <c r="T38" s="345"/>
      <c r="U38" s="345"/>
      <c r="V38" s="346">
        <v>0</v>
      </c>
      <c r="W38" s="347">
        <f t="shared" si="20"/>
        <v>0</v>
      </c>
      <c r="X38" s="319"/>
      <c r="Y38" s="357" t="s">
        <v>162</v>
      </c>
      <c r="Z38" s="345"/>
      <c r="AA38" s="345"/>
      <c r="AB38" s="346">
        <v>0</v>
      </c>
      <c r="AC38" s="347">
        <f t="shared" si="21"/>
        <v>0</v>
      </c>
      <c r="AD38" s="319"/>
      <c r="AE38" s="357" t="s">
        <v>162</v>
      </c>
      <c r="AF38" s="345"/>
      <c r="AG38" s="345"/>
      <c r="AH38" s="346">
        <v>0</v>
      </c>
      <c r="AI38" s="347">
        <f t="shared" si="22"/>
        <v>0</v>
      </c>
      <c r="AJ38" s="319"/>
    </row>
    <row r="39" spans="1:36" s="126" customFormat="1" ht="15.75" thickTop="1" x14ac:dyDescent="0.25">
      <c r="A39" s="212" t="s">
        <v>104</v>
      </c>
      <c r="B39" s="201"/>
      <c r="C39" s="201"/>
      <c r="D39" s="202"/>
      <c r="E39" s="203">
        <f>SUM(E30:E38)</f>
        <v>0</v>
      </c>
      <c r="F39" s="196"/>
      <c r="G39" s="352" t="s">
        <v>104</v>
      </c>
      <c r="H39" s="341"/>
      <c r="I39" s="341"/>
      <c r="J39" s="342"/>
      <c r="K39" s="343">
        <f>SUM(K30:K38)</f>
        <v>0</v>
      </c>
      <c r="L39" s="330"/>
      <c r="M39" s="352" t="s">
        <v>104</v>
      </c>
      <c r="N39" s="341"/>
      <c r="O39" s="341"/>
      <c r="P39" s="342"/>
      <c r="Q39" s="343">
        <f>SUM(Q30:Q38)</f>
        <v>0</v>
      </c>
      <c r="R39" s="336"/>
      <c r="S39" s="352" t="s">
        <v>104</v>
      </c>
      <c r="T39" s="341"/>
      <c r="U39" s="341"/>
      <c r="V39" s="342"/>
      <c r="W39" s="343">
        <f>SUM(W30:W38)</f>
        <v>0</v>
      </c>
      <c r="X39" s="319"/>
      <c r="Y39" s="352" t="s">
        <v>104</v>
      </c>
      <c r="Z39" s="341"/>
      <c r="AA39" s="341"/>
      <c r="AB39" s="342"/>
      <c r="AC39" s="343">
        <f>SUM(AC30:AC38)</f>
        <v>0</v>
      </c>
      <c r="AD39" s="319"/>
      <c r="AE39" s="352" t="s">
        <v>104</v>
      </c>
      <c r="AF39" s="341"/>
      <c r="AG39" s="341"/>
      <c r="AH39" s="342"/>
      <c r="AI39" s="343">
        <f>SUM(AI30:AI38)</f>
        <v>0</v>
      </c>
      <c r="AJ39" s="319"/>
    </row>
    <row r="40" spans="1:36" s="126" customFormat="1" x14ac:dyDescent="0.25">
      <c r="A40" s="216"/>
      <c r="B40" s="201"/>
      <c r="C40" s="201"/>
      <c r="D40" s="120"/>
      <c r="E40" s="203"/>
      <c r="F40" s="196"/>
      <c r="G40" s="354"/>
      <c r="H40" s="341"/>
      <c r="I40" s="341"/>
      <c r="J40" s="330"/>
      <c r="K40" s="343"/>
      <c r="L40" s="330"/>
      <c r="M40" s="354"/>
      <c r="N40" s="341"/>
      <c r="O40" s="341"/>
      <c r="P40" s="330"/>
      <c r="Q40" s="343"/>
      <c r="R40" s="336"/>
      <c r="S40" s="354"/>
      <c r="T40" s="341"/>
      <c r="U40" s="341"/>
      <c r="V40" s="330"/>
      <c r="W40" s="343"/>
      <c r="X40" s="319"/>
      <c r="Y40" s="354"/>
      <c r="Z40" s="341"/>
      <c r="AA40" s="341"/>
      <c r="AB40" s="330"/>
      <c r="AC40" s="343"/>
      <c r="AD40" s="319"/>
      <c r="AE40" s="354"/>
      <c r="AF40" s="341"/>
      <c r="AG40" s="341"/>
      <c r="AH40" s="330"/>
      <c r="AI40" s="343"/>
      <c r="AJ40" s="319"/>
    </row>
    <row r="41" spans="1:36" s="126" customFormat="1" x14ac:dyDescent="0.25">
      <c r="A41" s="212" t="s">
        <v>150</v>
      </c>
      <c r="B41" s="198" t="s">
        <v>576</v>
      </c>
      <c r="C41" s="198" t="s">
        <v>137</v>
      </c>
      <c r="D41" s="270" t="s">
        <v>141</v>
      </c>
      <c r="E41" s="271" t="s">
        <v>142</v>
      </c>
      <c r="F41" s="196"/>
      <c r="G41" s="352" t="s">
        <v>150</v>
      </c>
      <c r="H41" s="338" t="s">
        <v>576</v>
      </c>
      <c r="I41" s="338" t="s">
        <v>137</v>
      </c>
      <c r="J41" s="390" t="s">
        <v>141</v>
      </c>
      <c r="K41" s="391" t="s">
        <v>142</v>
      </c>
      <c r="L41" s="330"/>
      <c r="M41" s="352" t="s">
        <v>150</v>
      </c>
      <c r="N41" s="338" t="s">
        <v>576</v>
      </c>
      <c r="O41" s="338" t="s">
        <v>137</v>
      </c>
      <c r="P41" s="390" t="s">
        <v>141</v>
      </c>
      <c r="Q41" s="391" t="s">
        <v>142</v>
      </c>
      <c r="R41" s="336"/>
      <c r="S41" s="352" t="s">
        <v>150</v>
      </c>
      <c r="T41" s="338" t="s">
        <v>576</v>
      </c>
      <c r="U41" s="338" t="s">
        <v>137</v>
      </c>
      <c r="V41" s="390" t="s">
        <v>141</v>
      </c>
      <c r="W41" s="391" t="s">
        <v>142</v>
      </c>
      <c r="X41" s="319"/>
      <c r="Y41" s="352" t="s">
        <v>150</v>
      </c>
      <c r="Z41" s="338" t="s">
        <v>576</v>
      </c>
      <c r="AA41" s="338" t="s">
        <v>137</v>
      </c>
      <c r="AB41" s="390" t="s">
        <v>141</v>
      </c>
      <c r="AC41" s="391" t="s">
        <v>142</v>
      </c>
      <c r="AD41" s="319"/>
      <c r="AE41" s="352" t="s">
        <v>150</v>
      </c>
      <c r="AF41" s="338" t="s">
        <v>576</v>
      </c>
      <c r="AG41" s="338" t="s">
        <v>137</v>
      </c>
      <c r="AH41" s="390" t="s">
        <v>141</v>
      </c>
      <c r="AI41" s="391" t="s">
        <v>142</v>
      </c>
      <c r="AJ41" s="319"/>
    </row>
    <row r="42" spans="1:36" s="1" customFormat="1" ht="15.75" customHeight="1" x14ac:dyDescent="0.25">
      <c r="A42" s="216" t="s">
        <v>317</v>
      </c>
      <c r="B42" s="201"/>
      <c r="C42" s="201" t="s">
        <v>547</v>
      </c>
      <c r="D42" s="218">
        <v>135</v>
      </c>
      <c r="E42" s="203">
        <f t="shared" ref="E42:E49" si="23">D42*B42</f>
        <v>0</v>
      </c>
      <c r="F42" s="220"/>
      <c r="G42" s="354" t="s">
        <v>317</v>
      </c>
      <c r="H42" s="341"/>
      <c r="I42" s="341" t="s">
        <v>547</v>
      </c>
      <c r="J42" s="356">
        <v>135</v>
      </c>
      <c r="K42" s="343">
        <f t="shared" ref="K42:K49" si="24">J42*H42</f>
        <v>0</v>
      </c>
      <c r="L42" s="330"/>
      <c r="M42" s="354" t="s">
        <v>317</v>
      </c>
      <c r="N42" s="341"/>
      <c r="O42" s="341" t="s">
        <v>547</v>
      </c>
      <c r="P42" s="356">
        <v>135</v>
      </c>
      <c r="Q42" s="343">
        <f t="shared" ref="Q42:Q49" si="25">P42*N42</f>
        <v>0</v>
      </c>
      <c r="R42" s="336"/>
      <c r="S42" s="354" t="s">
        <v>317</v>
      </c>
      <c r="T42" s="341"/>
      <c r="U42" s="341" t="s">
        <v>547</v>
      </c>
      <c r="V42" s="356">
        <v>135</v>
      </c>
      <c r="W42" s="343">
        <f t="shared" ref="W42:W49" si="26">V42*T42</f>
        <v>0</v>
      </c>
      <c r="X42" s="319"/>
      <c r="Y42" s="354" t="s">
        <v>317</v>
      </c>
      <c r="Z42" s="341"/>
      <c r="AA42" s="341" t="s">
        <v>547</v>
      </c>
      <c r="AB42" s="356">
        <v>135</v>
      </c>
      <c r="AC42" s="343">
        <f t="shared" ref="AC42:AC49" si="27">AB42*Z42</f>
        <v>0</v>
      </c>
      <c r="AD42" s="319"/>
      <c r="AE42" s="354" t="s">
        <v>317</v>
      </c>
      <c r="AF42" s="341"/>
      <c r="AG42" s="341" t="s">
        <v>547</v>
      </c>
      <c r="AH42" s="356">
        <v>135</v>
      </c>
      <c r="AI42" s="343">
        <f t="shared" ref="AI42:AI49" si="28">AH42*AF42</f>
        <v>0</v>
      </c>
      <c r="AJ42" s="319"/>
    </row>
    <row r="43" spans="1:36" s="1" customFormat="1" ht="15.75" customHeight="1" x14ac:dyDescent="0.25">
      <c r="A43" s="216" t="s">
        <v>152</v>
      </c>
      <c r="B43" s="201"/>
      <c r="C43" s="201" t="s">
        <v>547</v>
      </c>
      <c r="D43" s="218">
        <v>53</v>
      </c>
      <c r="E43" s="203">
        <f t="shared" si="23"/>
        <v>0</v>
      </c>
      <c r="F43" s="220"/>
      <c r="G43" s="354" t="s">
        <v>152</v>
      </c>
      <c r="H43" s="341"/>
      <c r="I43" s="341" t="s">
        <v>547</v>
      </c>
      <c r="J43" s="356">
        <v>53</v>
      </c>
      <c r="K43" s="343">
        <f t="shared" si="24"/>
        <v>0</v>
      </c>
      <c r="L43" s="330"/>
      <c r="M43" s="354" t="s">
        <v>152</v>
      </c>
      <c r="N43" s="341"/>
      <c r="O43" s="341" t="s">
        <v>547</v>
      </c>
      <c r="P43" s="356">
        <v>53</v>
      </c>
      <c r="Q43" s="343">
        <f t="shared" si="25"/>
        <v>0</v>
      </c>
      <c r="R43" s="336"/>
      <c r="S43" s="354" t="s">
        <v>152</v>
      </c>
      <c r="T43" s="341"/>
      <c r="U43" s="341" t="s">
        <v>547</v>
      </c>
      <c r="V43" s="356">
        <v>53</v>
      </c>
      <c r="W43" s="343">
        <f t="shared" si="26"/>
        <v>0</v>
      </c>
      <c r="X43" s="319"/>
      <c r="Y43" s="354" t="s">
        <v>152</v>
      </c>
      <c r="Z43" s="341"/>
      <c r="AA43" s="341" t="s">
        <v>547</v>
      </c>
      <c r="AB43" s="356">
        <v>53</v>
      </c>
      <c r="AC43" s="343">
        <f t="shared" si="27"/>
        <v>0</v>
      </c>
      <c r="AD43" s="319"/>
      <c r="AE43" s="354" t="s">
        <v>152</v>
      </c>
      <c r="AF43" s="341"/>
      <c r="AG43" s="341" t="s">
        <v>547</v>
      </c>
      <c r="AH43" s="356">
        <v>53</v>
      </c>
      <c r="AI43" s="343">
        <f t="shared" si="28"/>
        <v>0</v>
      </c>
      <c r="AJ43" s="319"/>
    </row>
    <row r="44" spans="1:36" s="1" customFormat="1" ht="15.75" customHeight="1" x14ac:dyDescent="0.25">
      <c r="A44" s="216" t="s">
        <v>569</v>
      </c>
      <c r="B44" s="201"/>
      <c r="C44" s="201" t="s">
        <v>547</v>
      </c>
      <c r="D44" s="218">
        <v>50</v>
      </c>
      <c r="E44" s="203">
        <f t="shared" si="23"/>
        <v>0</v>
      </c>
      <c r="F44" s="220"/>
      <c r="G44" s="354" t="s">
        <v>569</v>
      </c>
      <c r="H44" s="341"/>
      <c r="I44" s="341" t="s">
        <v>547</v>
      </c>
      <c r="J44" s="356">
        <v>50</v>
      </c>
      <c r="K44" s="343">
        <f t="shared" si="24"/>
        <v>0</v>
      </c>
      <c r="L44" s="330"/>
      <c r="M44" s="354" t="s">
        <v>569</v>
      </c>
      <c r="N44" s="341"/>
      <c r="O44" s="341" t="s">
        <v>547</v>
      </c>
      <c r="P44" s="356">
        <v>50</v>
      </c>
      <c r="Q44" s="343">
        <f t="shared" si="25"/>
        <v>0</v>
      </c>
      <c r="R44" s="336"/>
      <c r="S44" s="354" t="s">
        <v>569</v>
      </c>
      <c r="T44" s="341"/>
      <c r="U44" s="341" t="s">
        <v>547</v>
      </c>
      <c r="V44" s="356">
        <v>50</v>
      </c>
      <c r="W44" s="343">
        <f t="shared" si="26"/>
        <v>0</v>
      </c>
      <c r="X44" s="319"/>
      <c r="Y44" s="354" t="s">
        <v>569</v>
      </c>
      <c r="Z44" s="341"/>
      <c r="AA44" s="341" t="s">
        <v>547</v>
      </c>
      <c r="AB44" s="356">
        <v>50</v>
      </c>
      <c r="AC44" s="343">
        <f t="shared" si="27"/>
        <v>0</v>
      </c>
      <c r="AD44" s="319"/>
      <c r="AE44" s="354" t="s">
        <v>569</v>
      </c>
      <c r="AF44" s="341"/>
      <c r="AG44" s="341" t="s">
        <v>547</v>
      </c>
      <c r="AH44" s="356">
        <v>50</v>
      </c>
      <c r="AI44" s="343">
        <f t="shared" si="28"/>
        <v>0</v>
      </c>
      <c r="AJ44" s="319"/>
    </row>
    <row r="45" spans="1:36" s="1" customFormat="1" ht="15.75" customHeight="1" x14ac:dyDescent="0.25">
      <c r="A45" s="216" t="s">
        <v>153</v>
      </c>
      <c r="B45" s="201"/>
      <c r="C45" s="201" t="s">
        <v>547</v>
      </c>
      <c r="D45" s="218">
        <v>35</v>
      </c>
      <c r="E45" s="203">
        <f t="shared" si="23"/>
        <v>0</v>
      </c>
      <c r="F45" s="220"/>
      <c r="G45" s="354" t="s">
        <v>153</v>
      </c>
      <c r="H45" s="341"/>
      <c r="I45" s="341" t="s">
        <v>547</v>
      </c>
      <c r="J45" s="356">
        <v>35</v>
      </c>
      <c r="K45" s="343">
        <f t="shared" si="24"/>
        <v>0</v>
      </c>
      <c r="L45" s="330"/>
      <c r="M45" s="354" t="s">
        <v>153</v>
      </c>
      <c r="N45" s="341"/>
      <c r="O45" s="341" t="s">
        <v>547</v>
      </c>
      <c r="P45" s="356">
        <v>35</v>
      </c>
      <c r="Q45" s="343">
        <f t="shared" si="25"/>
        <v>0</v>
      </c>
      <c r="R45" s="336"/>
      <c r="S45" s="354" t="s">
        <v>153</v>
      </c>
      <c r="T45" s="341"/>
      <c r="U45" s="341" t="s">
        <v>547</v>
      </c>
      <c r="V45" s="356">
        <v>35</v>
      </c>
      <c r="W45" s="343">
        <f t="shared" si="26"/>
        <v>0</v>
      </c>
      <c r="X45" s="319"/>
      <c r="Y45" s="354" t="s">
        <v>153</v>
      </c>
      <c r="Z45" s="341"/>
      <c r="AA45" s="341" t="s">
        <v>547</v>
      </c>
      <c r="AB45" s="356">
        <v>35</v>
      </c>
      <c r="AC45" s="343">
        <f t="shared" si="27"/>
        <v>0</v>
      </c>
      <c r="AD45" s="319"/>
      <c r="AE45" s="354" t="s">
        <v>153</v>
      </c>
      <c r="AF45" s="341"/>
      <c r="AG45" s="341" t="s">
        <v>547</v>
      </c>
      <c r="AH45" s="356">
        <v>35</v>
      </c>
      <c r="AI45" s="343">
        <f t="shared" si="28"/>
        <v>0</v>
      </c>
      <c r="AJ45" s="319"/>
    </row>
    <row r="46" spans="1:36" s="1" customFormat="1" ht="15.75" customHeight="1" x14ac:dyDescent="0.25">
      <c r="A46" s="216" t="s">
        <v>154</v>
      </c>
      <c r="B46" s="201"/>
      <c r="C46" s="201" t="s">
        <v>548</v>
      </c>
      <c r="D46" s="218">
        <v>25</v>
      </c>
      <c r="E46" s="203">
        <f t="shared" si="23"/>
        <v>0</v>
      </c>
      <c r="F46" s="220"/>
      <c r="G46" s="354" t="s">
        <v>154</v>
      </c>
      <c r="H46" s="341"/>
      <c r="I46" s="341" t="s">
        <v>548</v>
      </c>
      <c r="J46" s="356">
        <v>25</v>
      </c>
      <c r="K46" s="343">
        <f t="shared" si="24"/>
        <v>0</v>
      </c>
      <c r="L46" s="330"/>
      <c r="M46" s="354" t="s">
        <v>154</v>
      </c>
      <c r="N46" s="341"/>
      <c r="O46" s="341" t="s">
        <v>548</v>
      </c>
      <c r="P46" s="356">
        <v>25</v>
      </c>
      <c r="Q46" s="343">
        <f t="shared" si="25"/>
        <v>0</v>
      </c>
      <c r="R46" s="336"/>
      <c r="S46" s="354" t="s">
        <v>154</v>
      </c>
      <c r="T46" s="341"/>
      <c r="U46" s="341" t="s">
        <v>548</v>
      </c>
      <c r="V46" s="356">
        <v>25</v>
      </c>
      <c r="W46" s="343">
        <f t="shared" si="26"/>
        <v>0</v>
      </c>
      <c r="X46" s="319"/>
      <c r="Y46" s="354" t="s">
        <v>154</v>
      </c>
      <c r="Z46" s="341"/>
      <c r="AA46" s="341" t="s">
        <v>548</v>
      </c>
      <c r="AB46" s="356">
        <v>25</v>
      </c>
      <c r="AC46" s="343">
        <f t="shared" si="27"/>
        <v>0</v>
      </c>
      <c r="AD46" s="319"/>
      <c r="AE46" s="354" t="s">
        <v>154</v>
      </c>
      <c r="AF46" s="341"/>
      <c r="AG46" s="341" t="s">
        <v>548</v>
      </c>
      <c r="AH46" s="356">
        <v>25</v>
      </c>
      <c r="AI46" s="343">
        <f t="shared" si="28"/>
        <v>0</v>
      </c>
      <c r="AJ46" s="319"/>
    </row>
    <row r="47" spans="1:36" s="126" customFormat="1" x14ac:dyDescent="0.25">
      <c r="A47" s="216" t="s">
        <v>316</v>
      </c>
      <c r="B47" s="201"/>
      <c r="C47" s="201" t="s">
        <v>548</v>
      </c>
      <c r="D47" s="218">
        <v>26</v>
      </c>
      <c r="E47" s="203">
        <f t="shared" si="23"/>
        <v>0</v>
      </c>
      <c r="F47" s="196"/>
      <c r="G47" s="354" t="s">
        <v>316</v>
      </c>
      <c r="H47" s="341"/>
      <c r="I47" s="341" t="s">
        <v>548</v>
      </c>
      <c r="J47" s="356">
        <v>26</v>
      </c>
      <c r="K47" s="343">
        <f t="shared" si="24"/>
        <v>0</v>
      </c>
      <c r="L47" s="330"/>
      <c r="M47" s="354" t="s">
        <v>316</v>
      </c>
      <c r="N47" s="341"/>
      <c r="O47" s="341" t="s">
        <v>548</v>
      </c>
      <c r="P47" s="356">
        <v>26</v>
      </c>
      <c r="Q47" s="343">
        <f t="shared" si="25"/>
        <v>0</v>
      </c>
      <c r="R47" s="336"/>
      <c r="S47" s="354" t="s">
        <v>316</v>
      </c>
      <c r="T47" s="341"/>
      <c r="U47" s="341" t="s">
        <v>548</v>
      </c>
      <c r="V47" s="356">
        <v>26</v>
      </c>
      <c r="W47" s="343">
        <f t="shared" si="26"/>
        <v>0</v>
      </c>
      <c r="X47" s="319"/>
      <c r="Y47" s="354" t="s">
        <v>316</v>
      </c>
      <c r="Z47" s="341"/>
      <c r="AA47" s="341" t="s">
        <v>548</v>
      </c>
      <c r="AB47" s="356">
        <v>26</v>
      </c>
      <c r="AC47" s="343">
        <f t="shared" si="27"/>
        <v>0</v>
      </c>
      <c r="AD47" s="319"/>
      <c r="AE47" s="354" t="s">
        <v>316</v>
      </c>
      <c r="AF47" s="341"/>
      <c r="AG47" s="341" t="s">
        <v>548</v>
      </c>
      <c r="AH47" s="356">
        <v>26</v>
      </c>
      <c r="AI47" s="343">
        <f t="shared" si="28"/>
        <v>0</v>
      </c>
      <c r="AJ47" s="319"/>
    </row>
    <row r="48" spans="1:36" s="12" customFormat="1" ht="15.75" customHeight="1" x14ac:dyDescent="0.25">
      <c r="A48" s="216" t="s">
        <v>151</v>
      </c>
      <c r="B48" s="201"/>
      <c r="C48" s="201" t="s">
        <v>547</v>
      </c>
      <c r="D48" s="218">
        <v>59</v>
      </c>
      <c r="E48" s="203">
        <f t="shared" si="23"/>
        <v>0</v>
      </c>
      <c r="F48" s="192"/>
      <c r="G48" s="354" t="s">
        <v>151</v>
      </c>
      <c r="H48" s="341"/>
      <c r="I48" s="341" t="s">
        <v>547</v>
      </c>
      <c r="J48" s="356">
        <v>59</v>
      </c>
      <c r="K48" s="343">
        <f t="shared" si="24"/>
        <v>0</v>
      </c>
      <c r="L48" s="330"/>
      <c r="M48" s="354" t="s">
        <v>151</v>
      </c>
      <c r="N48" s="341"/>
      <c r="O48" s="341" t="s">
        <v>547</v>
      </c>
      <c r="P48" s="356">
        <v>59</v>
      </c>
      <c r="Q48" s="343">
        <f t="shared" si="25"/>
        <v>0</v>
      </c>
      <c r="R48" s="336"/>
      <c r="S48" s="354" t="s">
        <v>151</v>
      </c>
      <c r="T48" s="341"/>
      <c r="U48" s="341" t="s">
        <v>547</v>
      </c>
      <c r="V48" s="356">
        <v>59</v>
      </c>
      <c r="W48" s="343">
        <f t="shared" si="26"/>
        <v>0</v>
      </c>
      <c r="X48" s="319"/>
      <c r="Y48" s="354" t="s">
        <v>151</v>
      </c>
      <c r="Z48" s="341"/>
      <c r="AA48" s="341" t="s">
        <v>547</v>
      </c>
      <c r="AB48" s="356">
        <v>59</v>
      </c>
      <c r="AC48" s="343">
        <f t="shared" si="27"/>
        <v>0</v>
      </c>
      <c r="AD48" s="319"/>
      <c r="AE48" s="354" t="s">
        <v>151</v>
      </c>
      <c r="AF48" s="341"/>
      <c r="AG48" s="341" t="s">
        <v>547</v>
      </c>
      <c r="AH48" s="356">
        <v>59</v>
      </c>
      <c r="AI48" s="343">
        <f t="shared" si="28"/>
        <v>0</v>
      </c>
      <c r="AJ48" s="319"/>
    </row>
    <row r="49" spans="1:36" s="1" customFormat="1" ht="15.75" customHeight="1" x14ac:dyDescent="0.25">
      <c r="A49" s="216" t="s">
        <v>570</v>
      </c>
      <c r="B49" s="201"/>
      <c r="C49" s="201"/>
      <c r="D49" s="218">
        <v>0</v>
      </c>
      <c r="E49" s="203">
        <f t="shared" si="23"/>
        <v>0</v>
      </c>
      <c r="F49" s="220"/>
      <c r="G49" s="354" t="s">
        <v>570</v>
      </c>
      <c r="H49" s="341"/>
      <c r="I49" s="341"/>
      <c r="J49" s="356">
        <v>0</v>
      </c>
      <c r="K49" s="343">
        <f t="shared" si="24"/>
        <v>0</v>
      </c>
      <c r="L49" s="330"/>
      <c r="M49" s="354" t="s">
        <v>570</v>
      </c>
      <c r="N49" s="341"/>
      <c r="O49" s="341"/>
      <c r="P49" s="356">
        <v>0</v>
      </c>
      <c r="Q49" s="343">
        <f t="shared" si="25"/>
        <v>0</v>
      </c>
      <c r="R49" s="336"/>
      <c r="S49" s="354" t="s">
        <v>570</v>
      </c>
      <c r="T49" s="341"/>
      <c r="U49" s="341"/>
      <c r="V49" s="356">
        <v>0</v>
      </c>
      <c r="W49" s="343">
        <f t="shared" si="26"/>
        <v>0</v>
      </c>
      <c r="X49" s="319"/>
      <c r="Y49" s="354" t="s">
        <v>570</v>
      </c>
      <c r="Z49" s="341"/>
      <c r="AA49" s="341"/>
      <c r="AB49" s="356">
        <v>0</v>
      </c>
      <c r="AC49" s="343">
        <f t="shared" si="27"/>
        <v>0</v>
      </c>
      <c r="AD49" s="319"/>
      <c r="AE49" s="354" t="s">
        <v>570</v>
      </c>
      <c r="AF49" s="341"/>
      <c r="AG49" s="341"/>
      <c r="AH49" s="356">
        <v>0</v>
      </c>
      <c r="AI49" s="343">
        <f t="shared" si="28"/>
        <v>0</v>
      </c>
      <c r="AJ49" s="319"/>
    </row>
    <row r="50" spans="1:36" s="1" customFormat="1" ht="15.75" customHeight="1" thickBot="1" x14ac:dyDescent="0.3">
      <c r="A50" s="219" t="s">
        <v>162</v>
      </c>
      <c r="B50" s="345"/>
      <c r="C50" s="221"/>
      <c r="D50" s="222">
        <v>0</v>
      </c>
      <c r="E50" s="207">
        <f>D50*B50</f>
        <v>0</v>
      </c>
      <c r="F50" s="220"/>
      <c r="G50" s="357" t="s">
        <v>162</v>
      </c>
      <c r="H50" s="345"/>
      <c r="I50" s="359"/>
      <c r="J50" s="360">
        <v>0</v>
      </c>
      <c r="K50" s="347">
        <f>J50*H50</f>
        <v>0</v>
      </c>
      <c r="L50" s="330"/>
      <c r="M50" s="357" t="s">
        <v>162</v>
      </c>
      <c r="N50" s="345"/>
      <c r="O50" s="359"/>
      <c r="P50" s="360">
        <v>0</v>
      </c>
      <c r="Q50" s="347">
        <f>P50*N50</f>
        <v>0</v>
      </c>
      <c r="R50" s="336"/>
      <c r="S50" s="357" t="s">
        <v>162</v>
      </c>
      <c r="T50" s="345"/>
      <c r="U50" s="359"/>
      <c r="V50" s="360">
        <v>0</v>
      </c>
      <c r="W50" s="347">
        <f>V50*T50</f>
        <v>0</v>
      </c>
      <c r="X50" s="319"/>
      <c r="Y50" s="357" t="s">
        <v>162</v>
      </c>
      <c r="Z50" s="345"/>
      <c r="AA50" s="359"/>
      <c r="AB50" s="360">
        <v>0</v>
      </c>
      <c r="AC50" s="347">
        <f>AB50*Z50</f>
        <v>0</v>
      </c>
      <c r="AD50" s="319"/>
      <c r="AE50" s="357" t="s">
        <v>162</v>
      </c>
      <c r="AF50" s="345"/>
      <c r="AG50" s="359"/>
      <c r="AH50" s="360">
        <v>0</v>
      </c>
      <c r="AI50" s="347">
        <f>AH50*AF50</f>
        <v>0</v>
      </c>
      <c r="AJ50" s="319"/>
    </row>
    <row r="51" spans="1:36" s="1" customFormat="1" ht="15.75" customHeight="1" thickTop="1" x14ac:dyDescent="0.25">
      <c r="A51" s="212" t="s">
        <v>104</v>
      </c>
      <c r="B51" s="120"/>
      <c r="C51" s="120"/>
      <c r="D51" s="120"/>
      <c r="E51" s="38">
        <f>SUM(E42:E50)</f>
        <v>0</v>
      </c>
      <c r="F51" s="220"/>
      <c r="G51" s="352" t="s">
        <v>104</v>
      </c>
      <c r="H51" s="330"/>
      <c r="I51" s="330"/>
      <c r="J51" s="330"/>
      <c r="K51" s="325">
        <f>SUM(K42:K50)</f>
        <v>0</v>
      </c>
      <c r="L51" s="330"/>
      <c r="M51" s="352" t="s">
        <v>104</v>
      </c>
      <c r="N51" s="330"/>
      <c r="O51" s="330"/>
      <c r="P51" s="330"/>
      <c r="Q51" s="325">
        <f>SUM(Q42:Q50)</f>
        <v>0</v>
      </c>
      <c r="R51" s="336"/>
      <c r="S51" s="352" t="s">
        <v>104</v>
      </c>
      <c r="T51" s="330"/>
      <c r="U51" s="330"/>
      <c r="V51" s="330"/>
      <c r="W51" s="325">
        <f>SUM(W42:W50)</f>
        <v>0</v>
      </c>
      <c r="X51" s="319"/>
      <c r="Y51" s="352" t="s">
        <v>104</v>
      </c>
      <c r="Z51" s="330"/>
      <c r="AA51" s="330"/>
      <c r="AB51" s="330"/>
      <c r="AC51" s="325">
        <f>SUM(AC42:AC50)</f>
        <v>0</v>
      </c>
      <c r="AD51" s="319"/>
      <c r="AE51" s="352" t="s">
        <v>104</v>
      </c>
      <c r="AF51" s="330"/>
      <c r="AG51" s="330"/>
      <c r="AH51" s="330"/>
      <c r="AI51" s="325">
        <f>SUM(AI42:AI50)</f>
        <v>0</v>
      </c>
      <c r="AJ51" s="319"/>
    </row>
    <row r="52" spans="1:36" s="126" customFormat="1" x14ac:dyDescent="0.25">
      <c r="A52" s="216"/>
      <c r="B52" s="201"/>
      <c r="C52" s="201"/>
      <c r="D52" s="120"/>
      <c r="E52" s="203"/>
      <c r="F52" s="196"/>
      <c r="G52" s="354"/>
      <c r="H52" s="341"/>
      <c r="I52" s="341"/>
      <c r="J52" s="330"/>
      <c r="K52" s="343"/>
      <c r="L52" s="330"/>
      <c r="M52" s="354"/>
      <c r="N52" s="341"/>
      <c r="O52" s="341"/>
      <c r="P52" s="330"/>
      <c r="Q52" s="343"/>
      <c r="R52" s="336"/>
      <c r="S52" s="354"/>
      <c r="T52" s="341"/>
      <c r="U52" s="341"/>
      <c r="V52" s="330"/>
      <c r="W52" s="343"/>
      <c r="X52" s="319"/>
      <c r="Y52" s="354"/>
      <c r="Z52" s="341"/>
      <c r="AA52" s="341"/>
      <c r="AB52" s="330"/>
      <c r="AC52" s="343"/>
      <c r="AD52" s="319"/>
      <c r="AE52" s="354"/>
      <c r="AF52" s="341"/>
      <c r="AG52" s="341"/>
      <c r="AH52" s="330"/>
      <c r="AI52" s="343"/>
      <c r="AJ52" s="319"/>
    </row>
    <row r="53" spans="1:36" s="126" customFormat="1" x14ac:dyDescent="0.25">
      <c r="A53" s="212" t="s">
        <v>549</v>
      </c>
      <c r="B53" s="198" t="s">
        <v>576</v>
      </c>
      <c r="C53" s="198" t="s">
        <v>137</v>
      </c>
      <c r="D53" s="270" t="s">
        <v>141</v>
      </c>
      <c r="E53" s="271" t="s">
        <v>142</v>
      </c>
      <c r="F53" s="196"/>
      <c r="G53" s="352" t="s">
        <v>549</v>
      </c>
      <c r="H53" s="338" t="s">
        <v>576</v>
      </c>
      <c r="I53" s="338" t="s">
        <v>137</v>
      </c>
      <c r="J53" s="390" t="s">
        <v>141</v>
      </c>
      <c r="K53" s="391" t="s">
        <v>142</v>
      </c>
      <c r="L53" s="330"/>
      <c r="M53" s="352" t="s">
        <v>549</v>
      </c>
      <c r="N53" s="338" t="s">
        <v>576</v>
      </c>
      <c r="O53" s="338" t="s">
        <v>137</v>
      </c>
      <c r="P53" s="390" t="s">
        <v>141</v>
      </c>
      <c r="Q53" s="391" t="s">
        <v>142</v>
      </c>
      <c r="R53" s="336"/>
      <c r="S53" s="352" t="s">
        <v>549</v>
      </c>
      <c r="T53" s="338" t="s">
        <v>576</v>
      </c>
      <c r="U53" s="338" t="s">
        <v>137</v>
      </c>
      <c r="V53" s="390" t="s">
        <v>141</v>
      </c>
      <c r="W53" s="391" t="s">
        <v>142</v>
      </c>
      <c r="X53" s="319"/>
      <c r="Y53" s="352" t="s">
        <v>549</v>
      </c>
      <c r="Z53" s="338" t="s">
        <v>576</v>
      </c>
      <c r="AA53" s="338" t="s">
        <v>137</v>
      </c>
      <c r="AB53" s="390" t="s">
        <v>141</v>
      </c>
      <c r="AC53" s="391" t="s">
        <v>142</v>
      </c>
      <c r="AD53" s="319"/>
      <c r="AE53" s="352" t="s">
        <v>549</v>
      </c>
      <c r="AF53" s="338" t="s">
        <v>576</v>
      </c>
      <c r="AG53" s="338" t="s">
        <v>137</v>
      </c>
      <c r="AH53" s="390" t="s">
        <v>141</v>
      </c>
      <c r="AI53" s="391" t="s">
        <v>142</v>
      </c>
      <c r="AJ53" s="319"/>
    </row>
    <row r="54" spans="1:36" s="126" customFormat="1" x14ac:dyDescent="0.25">
      <c r="A54" s="216" t="s">
        <v>565</v>
      </c>
      <c r="B54" s="201"/>
      <c r="C54" s="201" t="s">
        <v>550</v>
      </c>
      <c r="D54" s="218">
        <v>0</v>
      </c>
      <c r="E54" s="203">
        <f t="shared" ref="E54:E58" si="29">D54*B54</f>
        <v>0</v>
      </c>
      <c r="F54" s="196"/>
      <c r="G54" s="354" t="s">
        <v>565</v>
      </c>
      <c r="H54" s="341"/>
      <c r="I54" s="341" t="s">
        <v>550</v>
      </c>
      <c r="J54" s="356">
        <v>0</v>
      </c>
      <c r="K54" s="343">
        <f t="shared" ref="K54:K58" si="30">J54*H54</f>
        <v>0</v>
      </c>
      <c r="L54" s="330"/>
      <c r="M54" s="354" t="s">
        <v>565</v>
      </c>
      <c r="N54" s="341"/>
      <c r="O54" s="341" t="s">
        <v>550</v>
      </c>
      <c r="P54" s="356">
        <v>0</v>
      </c>
      <c r="Q54" s="343">
        <f t="shared" ref="Q54:Q58" si="31">P54*N54</f>
        <v>0</v>
      </c>
      <c r="R54" s="336"/>
      <c r="S54" s="354" t="s">
        <v>565</v>
      </c>
      <c r="T54" s="341"/>
      <c r="U54" s="341" t="s">
        <v>550</v>
      </c>
      <c r="V54" s="356">
        <v>0</v>
      </c>
      <c r="W54" s="343">
        <f t="shared" ref="W54:W58" si="32">V54*T54</f>
        <v>0</v>
      </c>
      <c r="X54" s="319"/>
      <c r="Y54" s="354" t="s">
        <v>565</v>
      </c>
      <c r="Z54" s="341"/>
      <c r="AA54" s="341" t="s">
        <v>550</v>
      </c>
      <c r="AB54" s="356">
        <v>0</v>
      </c>
      <c r="AC54" s="343">
        <f t="shared" ref="AC54:AC58" si="33">AB54*Z54</f>
        <v>0</v>
      </c>
      <c r="AD54" s="319"/>
      <c r="AE54" s="354" t="s">
        <v>565</v>
      </c>
      <c r="AF54" s="341"/>
      <c r="AG54" s="341" t="s">
        <v>550</v>
      </c>
      <c r="AH54" s="356">
        <v>0</v>
      </c>
      <c r="AI54" s="343">
        <f t="shared" ref="AI54:AI58" si="34">AH54*AF54</f>
        <v>0</v>
      </c>
      <c r="AJ54" s="319"/>
    </row>
    <row r="55" spans="1:36" s="12" customFormat="1" ht="15.75" customHeight="1" x14ac:dyDescent="0.25">
      <c r="A55" s="216" t="s">
        <v>566</v>
      </c>
      <c r="B55" s="201"/>
      <c r="C55" s="201" t="s">
        <v>550</v>
      </c>
      <c r="D55" s="218">
        <v>0</v>
      </c>
      <c r="E55" s="203">
        <f t="shared" si="29"/>
        <v>0</v>
      </c>
      <c r="F55" s="192"/>
      <c r="G55" s="354" t="s">
        <v>566</v>
      </c>
      <c r="H55" s="341"/>
      <c r="I55" s="341" t="s">
        <v>550</v>
      </c>
      <c r="J55" s="356">
        <v>0</v>
      </c>
      <c r="K55" s="343">
        <f t="shared" si="30"/>
        <v>0</v>
      </c>
      <c r="L55" s="330"/>
      <c r="M55" s="354" t="s">
        <v>566</v>
      </c>
      <c r="N55" s="341"/>
      <c r="O55" s="341" t="s">
        <v>550</v>
      </c>
      <c r="P55" s="356">
        <v>0</v>
      </c>
      <c r="Q55" s="343">
        <f t="shared" si="31"/>
        <v>0</v>
      </c>
      <c r="R55" s="336"/>
      <c r="S55" s="354" t="s">
        <v>566</v>
      </c>
      <c r="T55" s="341"/>
      <c r="U55" s="341" t="s">
        <v>550</v>
      </c>
      <c r="V55" s="356">
        <v>0</v>
      </c>
      <c r="W55" s="343">
        <f t="shared" si="32"/>
        <v>0</v>
      </c>
      <c r="X55" s="319"/>
      <c r="Y55" s="354" t="s">
        <v>566</v>
      </c>
      <c r="Z55" s="341"/>
      <c r="AA55" s="341" t="s">
        <v>550</v>
      </c>
      <c r="AB55" s="356">
        <v>0</v>
      </c>
      <c r="AC55" s="343">
        <f t="shared" si="33"/>
        <v>0</v>
      </c>
      <c r="AD55" s="319"/>
      <c r="AE55" s="354" t="s">
        <v>566</v>
      </c>
      <c r="AF55" s="341"/>
      <c r="AG55" s="341" t="s">
        <v>550</v>
      </c>
      <c r="AH55" s="356">
        <v>0</v>
      </c>
      <c r="AI55" s="343">
        <f t="shared" si="34"/>
        <v>0</v>
      </c>
      <c r="AJ55" s="319"/>
    </row>
    <row r="56" spans="1:36" s="1" customFormat="1" ht="15.75" customHeight="1" x14ac:dyDescent="0.25">
      <c r="A56" s="216" t="s">
        <v>567</v>
      </c>
      <c r="B56" s="201"/>
      <c r="C56" s="201" t="s">
        <v>550</v>
      </c>
      <c r="D56" s="218">
        <v>0</v>
      </c>
      <c r="E56" s="203">
        <f t="shared" si="29"/>
        <v>0</v>
      </c>
      <c r="F56" s="220"/>
      <c r="G56" s="354" t="s">
        <v>567</v>
      </c>
      <c r="H56" s="341"/>
      <c r="I56" s="341" t="s">
        <v>550</v>
      </c>
      <c r="J56" s="356">
        <v>0</v>
      </c>
      <c r="K56" s="343">
        <f t="shared" si="30"/>
        <v>0</v>
      </c>
      <c r="L56" s="330"/>
      <c r="M56" s="354" t="s">
        <v>567</v>
      </c>
      <c r="N56" s="341"/>
      <c r="O56" s="341" t="s">
        <v>550</v>
      </c>
      <c r="P56" s="356">
        <v>0</v>
      </c>
      <c r="Q56" s="343">
        <f t="shared" si="31"/>
        <v>0</v>
      </c>
      <c r="R56" s="336"/>
      <c r="S56" s="354" t="s">
        <v>567</v>
      </c>
      <c r="T56" s="341"/>
      <c r="U56" s="341" t="s">
        <v>550</v>
      </c>
      <c r="V56" s="356">
        <v>0</v>
      </c>
      <c r="W56" s="343">
        <f t="shared" si="32"/>
        <v>0</v>
      </c>
      <c r="X56" s="319"/>
      <c r="Y56" s="354" t="s">
        <v>567</v>
      </c>
      <c r="Z56" s="341"/>
      <c r="AA56" s="341" t="s">
        <v>550</v>
      </c>
      <c r="AB56" s="356">
        <v>0</v>
      </c>
      <c r="AC56" s="343">
        <f t="shared" si="33"/>
        <v>0</v>
      </c>
      <c r="AD56" s="319"/>
      <c r="AE56" s="354" t="s">
        <v>567</v>
      </c>
      <c r="AF56" s="341"/>
      <c r="AG56" s="341" t="s">
        <v>550</v>
      </c>
      <c r="AH56" s="356">
        <v>0</v>
      </c>
      <c r="AI56" s="343">
        <f t="shared" si="34"/>
        <v>0</v>
      </c>
      <c r="AJ56" s="319"/>
    </row>
    <row r="57" spans="1:36" s="1" customFormat="1" ht="15.75" customHeight="1" x14ac:dyDescent="0.25">
      <c r="A57" s="216" t="s">
        <v>568</v>
      </c>
      <c r="B57" s="201"/>
      <c r="C57" s="201" t="s">
        <v>550</v>
      </c>
      <c r="D57" s="218">
        <v>0</v>
      </c>
      <c r="E57" s="203">
        <f t="shared" si="29"/>
        <v>0</v>
      </c>
      <c r="F57" s="220"/>
      <c r="G57" s="354" t="s">
        <v>568</v>
      </c>
      <c r="H57" s="341"/>
      <c r="I57" s="341" t="s">
        <v>550</v>
      </c>
      <c r="J57" s="356">
        <v>0</v>
      </c>
      <c r="K57" s="343">
        <f t="shared" si="30"/>
        <v>0</v>
      </c>
      <c r="L57" s="330"/>
      <c r="M57" s="354" t="s">
        <v>568</v>
      </c>
      <c r="N57" s="341"/>
      <c r="O57" s="341" t="s">
        <v>550</v>
      </c>
      <c r="P57" s="356">
        <v>0</v>
      </c>
      <c r="Q57" s="343">
        <f t="shared" si="31"/>
        <v>0</v>
      </c>
      <c r="R57" s="336"/>
      <c r="S57" s="354" t="s">
        <v>568</v>
      </c>
      <c r="T57" s="341"/>
      <c r="U57" s="341" t="s">
        <v>550</v>
      </c>
      <c r="V57" s="356">
        <v>0</v>
      </c>
      <c r="W57" s="343">
        <f t="shared" si="32"/>
        <v>0</v>
      </c>
      <c r="X57" s="319"/>
      <c r="Y57" s="354" t="s">
        <v>568</v>
      </c>
      <c r="Z57" s="341"/>
      <c r="AA57" s="341" t="s">
        <v>550</v>
      </c>
      <c r="AB57" s="356">
        <v>0</v>
      </c>
      <c r="AC57" s="343">
        <f t="shared" si="33"/>
        <v>0</v>
      </c>
      <c r="AD57" s="319"/>
      <c r="AE57" s="354" t="s">
        <v>568</v>
      </c>
      <c r="AF57" s="341"/>
      <c r="AG57" s="341" t="s">
        <v>550</v>
      </c>
      <c r="AH57" s="356">
        <v>0</v>
      </c>
      <c r="AI57" s="343">
        <f t="shared" si="34"/>
        <v>0</v>
      </c>
      <c r="AJ57" s="319"/>
    </row>
    <row r="58" spans="1:36" s="1" customFormat="1" ht="15.75" customHeight="1" x14ac:dyDescent="0.25">
      <c r="A58" s="216" t="s">
        <v>579</v>
      </c>
      <c r="B58" s="201"/>
      <c r="C58" s="201" t="s">
        <v>550</v>
      </c>
      <c r="D58" s="218">
        <v>0</v>
      </c>
      <c r="E58" s="203">
        <f t="shared" si="29"/>
        <v>0</v>
      </c>
      <c r="F58" s="220"/>
      <c r="G58" s="354" t="s">
        <v>579</v>
      </c>
      <c r="H58" s="341"/>
      <c r="I58" s="341" t="s">
        <v>550</v>
      </c>
      <c r="J58" s="356">
        <v>0</v>
      </c>
      <c r="K58" s="343">
        <f t="shared" si="30"/>
        <v>0</v>
      </c>
      <c r="L58" s="330"/>
      <c r="M58" s="354" t="s">
        <v>579</v>
      </c>
      <c r="N58" s="341"/>
      <c r="O58" s="341" t="s">
        <v>550</v>
      </c>
      <c r="P58" s="356">
        <v>0</v>
      </c>
      <c r="Q58" s="343">
        <f t="shared" si="31"/>
        <v>0</v>
      </c>
      <c r="R58" s="336"/>
      <c r="S58" s="354" t="s">
        <v>579</v>
      </c>
      <c r="T58" s="341"/>
      <c r="U58" s="341" t="s">
        <v>550</v>
      </c>
      <c r="V58" s="356">
        <v>0</v>
      </c>
      <c r="W58" s="343">
        <f t="shared" si="32"/>
        <v>0</v>
      </c>
      <c r="X58" s="319"/>
      <c r="Y58" s="354" t="s">
        <v>579</v>
      </c>
      <c r="Z58" s="341"/>
      <c r="AA58" s="341" t="s">
        <v>550</v>
      </c>
      <c r="AB58" s="356">
        <v>0</v>
      </c>
      <c r="AC58" s="343">
        <f t="shared" si="33"/>
        <v>0</v>
      </c>
      <c r="AD58" s="319"/>
      <c r="AE58" s="354" t="s">
        <v>579</v>
      </c>
      <c r="AF58" s="341"/>
      <c r="AG58" s="341" t="s">
        <v>550</v>
      </c>
      <c r="AH58" s="356">
        <v>0</v>
      </c>
      <c r="AI58" s="343">
        <f t="shared" si="34"/>
        <v>0</v>
      </c>
      <c r="AJ58" s="319"/>
    </row>
    <row r="59" spans="1:36" s="1" customFormat="1" ht="15.75" customHeight="1" thickBot="1" x14ac:dyDescent="0.3">
      <c r="A59" s="219" t="s">
        <v>579</v>
      </c>
      <c r="B59" s="345"/>
      <c r="C59" s="205" t="s">
        <v>550</v>
      </c>
      <c r="D59" s="222">
        <v>0</v>
      </c>
      <c r="E59" s="207">
        <f>D59*B59</f>
        <v>0</v>
      </c>
      <c r="F59" s="220"/>
      <c r="G59" s="357" t="s">
        <v>579</v>
      </c>
      <c r="H59" s="345"/>
      <c r="I59" s="345" t="s">
        <v>550</v>
      </c>
      <c r="J59" s="360">
        <v>0</v>
      </c>
      <c r="K59" s="347">
        <f>J59*H59</f>
        <v>0</v>
      </c>
      <c r="L59" s="330"/>
      <c r="M59" s="357" t="s">
        <v>579</v>
      </c>
      <c r="N59" s="345"/>
      <c r="O59" s="345" t="s">
        <v>550</v>
      </c>
      <c r="P59" s="360">
        <v>0</v>
      </c>
      <c r="Q59" s="347">
        <f>P59*N59</f>
        <v>0</v>
      </c>
      <c r="R59" s="336"/>
      <c r="S59" s="357" t="s">
        <v>579</v>
      </c>
      <c r="T59" s="345"/>
      <c r="U59" s="345" t="s">
        <v>550</v>
      </c>
      <c r="V59" s="360">
        <v>0</v>
      </c>
      <c r="W59" s="347">
        <f>V59*T59</f>
        <v>0</v>
      </c>
      <c r="X59" s="319"/>
      <c r="Y59" s="357" t="s">
        <v>579</v>
      </c>
      <c r="Z59" s="345"/>
      <c r="AA59" s="345" t="s">
        <v>550</v>
      </c>
      <c r="AB59" s="360">
        <v>0</v>
      </c>
      <c r="AC59" s="347">
        <f>AB59*Z59</f>
        <v>0</v>
      </c>
      <c r="AD59" s="319"/>
      <c r="AE59" s="357" t="s">
        <v>579</v>
      </c>
      <c r="AF59" s="345"/>
      <c r="AG59" s="345" t="s">
        <v>550</v>
      </c>
      <c r="AH59" s="360">
        <v>0</v>
      </c>
      <c r="AI59" s="347">
        <f>AH59*AF59</f>
        <v>0</v>
      </c>
      <c r="AJ59" s="319"/>
    </row>
    <row r="60" spans="1:36" s="1" customFormat="1" ht="15.75" customHeight="1" thickTop="1" x14ac:dyDescent="0.25">
      <c r="A60" s="212" t="s">
        <v>104</v>
      </c>
      <c r="B60" s="120"/>
      <c r="C60" s="120"/>
      <c r="D60" s="120"/>
      <c r="E60" s="38">
        <f>SUM(E54:E59)</f>
        <v>0</v>
      </c>
      <c r="F60" s="220"/>
      <c r="G60" s="352" t="s">
        <v>104</v>
      </c>
      <c r="H60" s="330"/>
      <c r="I60" s="330"/>
      <c r="J60" s="330"/>
      <c r="K60" s="325">
        <f>SUM(K54:K59)</f>
        <v>0</v>
      </c>
      <c r="L60" s="330"/>
      <c r="M60" s="352" t="s">
        <v>104</v>
      </c>
      <c r="N60" s="330"/>
      <c r="O60" s="330"/>
      <c r="P60" s="330"/>
      <c r="Q60" s="325">
        <f>SUM(Q54:Q59)</f>
        <v>0</v>
      </c>
      <c r="R60" s="336"/>
      <c r="S60" s="352" t="s">
        <v>104</v>
      </c>
      <c r="T60" s="330"/>
      <c r="U60" s="330"/>
      <c r="V60" s="330"/>
      <c r="W60" s="325">
        <f>SUM(W54:W59)</f>
        <v>0</v>
      </c>
      <c r="X60" s="319"/>
      <c r="Y60" s="352" t="s">
        <v>104</v>
      </c>
      <c r="Z60" s="330"/>
      <c r="AA60" s="330"/>
      <c r="AB60" s="330"/>
      <c r="AC60" s="325">
        <f>SUM(AC54:AC59)</f>
        <v>0</v>
      </c>
      <c r="AD60" s="319"/>
      <c r="AE60" s="352" t="s">
        <v>104</v>
      </c>
      <c r="AF60" s="330"/>
      <c r="AG60" s="330"/>
      <c r="AH60" s="330"/>
      <c r="AI60" s="325">
        <f>SUM(AI54:AI59)</f>
        <v>0</v>
      </c>
      <c r="AJ60" s="319"/>
    </row>
    <row r="61" spans="1:36" s="1" customFormat="1" ht="15.75" customHeight="1" thickBot="1" x14ac:dyDescent="0.3">
      <c r="A61" s="223"/>
      <c r="B61" s="224"/>
      <c r="C61" s="224"/>
      <c r="D61" s="224"/>
      <c r="E61" s="225"/>
      <c r="F61" s="220"/>
      <c r="G61" s="361"/>
      <c r="H61" s="362"/>
      <c r="I61" s="362"/>
      <c r="J61" s="362"/>
      <c r="K61" s="363"/>
      <c r="L61" s="330"/>
      <c r="M61" s="361"/>
      <c r="N61" s="362"/>
      <c r="O61" s="362"/>
      <c r="P61" s="362"/>
      <c r="Q61" s="363"/>
      <c r="R61" s="336"/>
      <c r="S61" s="361"/>
      <c r="T61" s="362"/>
      <c r="U61" s="362"/>
      <c r="V61" s="362"/>
      <c r="W61" s="363"/>
      <c r="X61" s="319"/>
      <c r="Y61" s="361"/>
      <c r="Z61" s="362"/>
      <c r="AA61" s="362"/>
      <c r="AB61" s="362"/>
      <c r="AC61" s="363"/>
      <c r="AD61" s="319"/>
      <c r="AE61" s="361"/>
      <c r="AF61" s="362"/>
      <c r="AG61" s="362"/>
      <c r="AH61" s="362"/>
      <c r="AI61" s="363"/>
      <c r="AJ61" s="319"/>
    </row>
    <row r="62" spans="1:36" s="1" customFormat="1" ht="15.75" thickBot="1" x14ac:dyDescent="0.3">
      <c r="A62" s="42" t="s">
        <v>135</v>
      </c>
      <c r="B62" s="226"/>
      <c r="C62" s="226"/>
      <c r="D62" s="226"/>
      <c r="E62" s="282">
        <f>SUM(E27+E39+E51+E60)</f>
        <v>0</v>
      </c>
      <c r="F62" s="220"/>
      <c r="G62" s="328" t="s">
        <v>135</v>
      </c>
      <c r="H62" s="364"/>
      <c r="I62" s="364"/>
      <c r="J62" s="364"/>
      <c r="K62" s="394">
        <f>SUM(K27+K39+K51+K60)</f>
        <v>0</v>
      </c>
      <c r="L62" s="336"/>
      <c r="M62" s="328" t="s">
        <v>135</v>
      </c>
      <c r="N62" s="364"/>
      <c r="O62" s="364"/>
      <c r="P62" s="364"/>
      <c r="Q62" s="394">
        <f>SUM(Q27+Q39+Q51+Q60)</f>
        <v>0</v>
      </c>
      <c r="R62" s="336"/>
      <c r="S62" s="328" t="s">
        <v>135</v>
      </c>
      <c r="T62" s="364"/>
      <c r="U62" s="364"/>
      <c r="V62" s="364"/>
      <c r="W62" s="394">
        <f>SUM(W27+W39+W51+W60)</f>
        <v>0</v>
      </c>
      <c r="X62" s="319"/>
      <c r="Y62" s="328" t="s">
        <v>135</v>
      </c>
      <c r="Z62" s="364"/>
      <c r="AA62" s="364"/>
      <c r="AB62" s="364"/>
      <c r="AC62" s="394">
        <f>SUM(AC27+AC39+AC51+AC60)</f>
        <v>0</v>
      </c>
      <c r="AD62" s="319"/>
      <c r="AE62" s="328" t="s">
        <v>135</v>
      </c>
      <c r="AF62" s="364"/>
      <c r="AG62" s="364"/>
      <c r="AH62" s="364"/>
      <c r="AI62" s="394">
        <f>SUM(AI27+AI39+AI51+AI60)</f>
        <v>0</v>
      </c>
      <c r="AJ62" s="319"/>
    </row>
    <row r="63" spans="1:36" x14ac:dyDescent="0.25">
      <c r="A63" s="196"/>
      <c r="B63" s="196"/>
      <c r="C63" s="196"/>
      <c r="D63" s="196"/>
      <c r="E63" s="196"/>
      <c r="F63" s="196"/>
      <c r="G63" s="336"/>
      <c r="H63" s="336"/>
      <c r="I63" s="336"/>
      <c r="J63" s="336"/>
      <c r="K63" s="336"/>
      <c r="L63" s="336"/>
      <c r="M63" s="336"/>
      <c r="N63" s="336"/>
      <c r="O63" s="336"/>
      <c r="P63" s="336"/>
      <c r="Q63" s="336"/>
      <c r="R63" s="336"/>
      <c r="S63" s="336"/>
      <c r="T63" s="336"/>
      <c r="U63" s="336"/>
      <c r="V63" s="336"/>
      <c r="W63" s="336"/>
      <c r="Y63" s="336"/>
      <c r="Z63" s="336"/>
      <c r="AA63" s="336"/>
      <c r="AB63" s="336"/>
      <c r="AC63" s="336"/>
      <c r="AE63" s="336"/>
      <c r="AF63" s="336"/>
      <c r="AG63" s="336"/>
      <c r="AH63" s="336"/>
      <c r="AI63" s="336"/>
    </row>
    <row r="64" spans="1:36" s="126" customFormat="1" ht="15.75" thickBot="1" x14ac:dyDescent="0.3">
      <c r="A64" s="8" t="s">
        <v>603</v>
      </c>
      <c r="B64" s="196"/>
      <c r="C64" s="196"/>
      <c r="D64" s="196"/>
      <c r="E64" s="196"/>
      <c r="F64" s="196"/>
      <c r="G64" s="320" t="s">
        <v>603</v>
      </c>
      <c r="H64" s="336"/>
      <c r="I64" s="336"/>
      <c r="J64" s="336"/>
      <c r="K64" s="336"/>
      <c r="L64" s="336"/>
      <c r="M64" s="320" t="s">
        <v>603</v>
      </c>
      <c r="N64" s="336"/>
      <c r="O64" s="336"/>
      <c r="P64" s="336"/>
      <c r="Q64" s="336"/>
      <c r="R64" s="336"/>
      <c r="S64" s="320" t="s">
        <v>603</v>
      </c>
      <c r="T64" s="336"/>
      <c r="U64" s="336"/>
      <c r="V64" s="336"/>
      <c r="W64" s="336"/>
      <c r="X64" s="319"/>
      <c r="Y64" s="320" t="s">
        <v>603</v>
      </c>
      <c r="Z64" s="336"/>
      <c r="AA64" s="336"/>
      <c r="AB64" s="336"/>
      <c r="AC64" s="336"/>
      <c r="AD64" s="319"/>
      <c r="AE64" s="320" t="s">
        <v>603</v>
      </c>
      <c r="AF64" s="336"/>
      <c r="AG64" s="336"/>
      <c r="AH64" s="336"/>
      <c r="AI64" s="336"/>
      <c r="AJ64" s="319"/>
    </row>
    <row r="65" spans="1:36" s="126" customFormat="1" x14ac:dyDescent="0.25">
      <c r="A65" s="232" t="s">
        <v>560</v>
      </c>
      <c r="B65" s="227" t="s">
        <v>576</v>
      </c>
      <c r="C65" s="227" t="s">
        <v>137</v>
      </c>
      <c r="D65" s="227" t="s">
        <v>141</v>
      </c>
      <c r="E65" s="228" t="s">
        <v>142</v>
      </c>
      <c r="F65" s="196"/>
      <c r="G65" s="370" t="s">
        <v>560</v>
      </c>
      <c r="H65" s="365" t="s">
        <v>576</v>
      </c>
      <c r="I65" s="365" t="s">
        <v>137</v>
      </c>
      <c r="J65" s="365" t="s">
        <v>141</v>
      </c>
      <c r="K65" s="366" t="s">
        <v>142</v>
      </c>
      <c r="L65" s="336"/>
      <c r="M65" s="370" t="s">
        <v>560</v>
      </c>
      <c r="N65" s="365" t="s">
        <v>576</v>
      </c>
      <c r="O65" s="365" t="s">
        <v>137</v>
      </c>
      <c r="P65" s="365" t="s">
        <v>141</v>
      </c>
      <c r="Q65" s="366" t="s">
        <v>142</v>
      </c>
      <c r="R65" s="336"/>
      <c r="S65" s="370" t="s">
        <v>560</v>
      </c>
      <c r="T65" s="365" t="s">
        <v>576</v>
      </c>
      <c r="U65" s="365" t="s">
        <v>137</v>
      </c>
      <c r="V65" s="365" t="s">
        <v>141</v>
      </c>
      <c r="W65" s="366" t="s">
        <v>142</v>
      </c>
      <c r="X65" s="319"/>
      <c r="Y65" s="370" t="s">
        <v>560</v>
      </c>
      <c r="Z65" s="365" t="s">
        <v>576</v>
      </c>
      <c r="AA65" s="365" t="s">
        <v>137</v>
      </c>
      <c r="AB65" s="365" t="s">
        <v>141</v>
      </c>
      <c r="AC65" s="366" t="s">
        <v>142</v>
      </c>
      <c r="AD65" s="319"/>
      <c r="AE65" s="370" t="s">
        <v>560</v>
      </c>
      <c r="AF65" s="365" t="s">
        <v>576</v>
      </c>
      <c r="AG65" s="365" t="s">
        <v>137</v>
      </c>
      <c r="AH65" s="365" t="s">
        <v>141</v>
      </c>
      <c r="AI65" s="366" t="s">
        <v>142</v>
      </c>
      <c r="AJ65" s="319"/>
    </row>
    <row r="66" spans="1:36" s="319" customFormat="1" ht="32.25" x14ac:dyDescent="0.25">
      <c r="A66" s="371" t="s">
        <v>793</v>
      </c>
      <c r="B66" s="372"/>
      <c r="C66" s="372" t="s">
        <v>563</v>
      </c>
      <c r="D66" s="373">
        <v>75</v>
      </c>
      <c r="E66" s="374">
        <f>B66*D66</f>
        <v>0</v>
      </c>
      <c r="F66" s="336"/>
      <c r="G66" s="371" t="s">
        <v>793</v>
      </c>
      <c r="H66" s="372"/>
      <c r="I66" s="372" t="s">
        <v>563</v>
      </c>
      <c r="J66" s="373">
        <v>75</v>
      </c>
      <c r="K66" s="374">
        <f>H66*J66</f>
        <v>0</v>
      </c>
      <c r="L66" s="336"/>
      <c r="M66" s="371" t="s">
        <v>793</v>
      </c>
      <c r="N66" s="372"/>
      <c r="O66" s="372" t="s">
        <v>563</v>
      </c>
      <c r="P66" s="373">
        <v>75</v>
      </c>
      <c r="Q66" s="374">
        <f>N66*P66</f>
        <v>0</v>
      </c>
      <c r="R66" s="336"/>
      <c r="S66" s="371" t="s">
        <v>793</v>
      </c>
      <c r="T66" s="372"/>
      <c r="U66" s="372" t="s">
        <v>563</v>
      </c>
      <c r="V66" s="373">
        <v>75</v>
      </c>
      <c r="W66" s="374">
        <f>T66*V66</f>
        <v>0</v>
      </c>
      <c r="Y66" s="371" t="s">
        <v>793</v>
      </c>
      <c r="Z66" s="372"/>
      <c r="AA66" s="372" t="s">
        <v>563</v>
      </c>
      <c r="AB66" s="373">
        <v>75</v>
      </c>
      <c r="AC66" s="374">
        <f>Z66*AB66</f>
        <v>0</v>
      </c>
      <c r="AE66" s="371" t="s">
        <v>793</v>
      </c>
      <c r="AF66" s="372"/>
      <c r="AG66" s="372" t="s">
        <v>563</v>
      </c>
      <c r="AH66" s="373">
        <v>75</v>
      </c>
      <c r="AI66" s="374">
        <f>AF66*AH66</f>
        <v>0</v>
      </c>
    </row>
    <row r="67" spans="1:36" s="319" customFormat="1" ht="32.25" x14ac:dyDescent="0.25">
      <c r="A67" s="371" t="s">
        <v>629</v>
      </c>
      <c r="B67" s="372"/>
      <c r="C67" s="372" t="s">
        <v>563</v>
      </c>
      <c r="D67" s="373">
        <v>75</v>
      </c>
      <c r="E67" s="374">
        <f>B67*D67</f>
        <v>0</v>
      </c>
      <c r="F67" s="336"/>
      <c r="G67" s="371" t="s">
        <v>629</v>
      </c>
      <c r="H67" s="372"/>
      <c r="I67" s="372" t="s">
        <v>563</v>
      </c>
      <c r="J67" s="373">
        <v>75</v>
      </c>
      <c r="K67" s="374">
        <f>H67*J67</f>
        <v>0</v>
      </c>
      <c r="L67" s="336"/>
      <c r="M67" s="371" t="s">
        <v>629</v>
      </c>
      <c r="N67" s="372"/>
      <c r="O67" s="372" t="s">
        <v>563</v>
      </c>
      <c r="P67" s="373">
        <v>75</v>
      </c>
      <c r="Q67" s="374">
        <f>N67*P67</f>
        <v>0</v>
      </c>
      <c r="R67" s="336"/>
      <c r="S67" s="371" t="s">
        <v>629</v>
      </c>
      <c r="T67" s="372"/>
      <c r="U67" s="372" t="s">
        <v>563</v>
      </c>
      <c r="V67" s="373">
        <v>75</v>
      </c>
      <c r="W67" s="374">
        <f>T67*V67</f>
        <v>0</v>
      </c>
      <c r="Y67" s="371" t="s">
        <v>629</v>
      </c>
      <c r="Z67" s="372"/>
      <c r="AA67" s="372" t="s">
        <v>563</v>
      </c>
      <c r="AB67" s="373">
        <v>75</v>
      </c>
      <c r="AC67" s="374">
        <f>Z67*AB67</f>
        <v>0</v>
      </c>
      <c r="AE67" s="371" t="s">
        <v>629</v>
      </c>
      <c r="AF67" s="372"/>
      <c r="AG67" s="372" t="s">
        <v>563</v>
      </c>
      <c r="AH67" s="373">
        <v>75</v>
      </c>
      <c r="AI67" s="374">
        <f>AF67*AH67</f>
        <v>0</v>
      </c>
    </row>
    <row r="68" spans="1:36" s="126" customFormat="1" ht="30" x14ac:dyDescent="0.25">
      <c r="A68" s="233" t="s">
        <v>144</v>
      </c>
      <c r="B68" s="234"/>
      <c r="C68" s="234" t="s">
        <v>563</v>
      </c>
      <c r="D68" s="235">
        <v>150</v>
      </c>
      <c r="E68" s="236">
        <f t="shared" ref="E68:E76" si="35">B68*D68</f>
        <v>0</v>
      </c>
      <c r="F68" s="196"/>
      <c r="G68" s="371" t="s">
        <v>144</v>
      </c>
      <c r="H68" s="372"/>
      <c r="I68" s="372" t="s">
        <v>563</v>
      </c>
      <c r="J68" s="373">
        <v>150</v>
      </c>
      <c r="K68" s="374">
        <f t="shared" ref="K68:K76" si="36">H68*J68</f>
        <v>0</v>
      </c>
      <c r="L68" s="336"/>
      <c r="M68" s="371" t="s">
        <v>144</v>
      </c>
      <c r="N68" s="372"/>
      <c r="O68" s="372" t="s">
        <v>563</v>
      </c>
      <c r="P68" s="373">
        <v>150</v>
      </c>
      <c r="Q68" s="374">
        <f t="shared" ref="Q68:Q76" si="37">N68*P68</f>
        <v>0</v>
      </c>
      <c r="R68" s="336"/>
      <c r="S68" s="371" t="s">
        <v>144</v>
      </c>
      <c r="T68" s="372"/>
      <c r="U68" s="372" t="s">
        <v>563</v>
      </c>
      <c r="V68" s="373">
        <v>150</v>
      </c>
      <c r="W68" s="374">
        <f t="shared" ref="W68:W76" si="38">T68*V68</f>
        <v>0</v>
      </c>
      <c r="X68" s="319"/>
      <c r="Y68" s="371" t="s">
        <v>144</v>
      </c>
      <c r="Z68" s="372"/>
      <c r="AA68" s="372" t="s">
        <v>563</v>
      </c>
      <c r="AB68" s="373">
        <v>150</v>
      </c>
      <c r="AC68" s="374">
        <f t="shared" ref="AC68:AC76" si="39">Z68*AB68</f>
        <v>0</v>
      </c>
      <c r="AD68" s="319"/>
      <c r="AE68" s="371" t="s">
        <v>144</v>
      </c>
      <c r="AF68" s="372"/>
      <c r="AG68" s="372" t="s">
        <v>563</v>
      </c>
      <c r="AH68" s="373">
        <v>150</v>
      </c>
      <c r="AI68" s="374">
        <f t="shared" ref="AI68:AI76" si="40">AF68*AH68</f>
        <v>0</v>
      </c>
      <c r="AJ68" s="319"/>
    </row>
    <row r="69" spans="1:36" s="126" customFormat="1" ht="30" x14ac:dyDescent="0.25">
      <c r="A69" s="233" t="s">
        <v>146</v>
      </c>
      <c r="B69" s="234"/>
      <c r="C69" s="234" t="s">
        <v>563</v>
      </c>
      <c r="D69" s="235">
        <v>250</v>
      </c>
      <c r="E69" s="236">
        <f t="shared" si="35"/>
        <v>0</v>
      </c>
      <c r="F69" s="196"/>
      <c r="G69" s="371" t="s">
        <v>146</v>
      </c>
      <c r="H69" s="372"/>
      <c r="I69" s="372" t="s">
        <v>563</v>
      </c>
      <c r="J69" s="373">
        <v>250</v>
      </c>
      <c r="K69" s="374">
        <f t="shared" si="36"/>
        <v>0</v>
      </c>
      <c r="L69" s="336"/>
      <c r="M69" s="371" t="s">
        <v>146</v>
      </c>
      <c r="N69" s="372"/>
      <c r="O69" s="372" t="s">
        <v>563</v>
      </c>
      <c r="P69" s="373">
        <v>250</v>
      </c>
      <c r="Q69" s="374">
        <f t="shared" si="37"/>
        <v>0</v>
      </c>
      <c r="R69" s="336"/>
      <c r="S69" s="371" t="s">
        <v>146</v>
      </c>
      <c r="T69" s="372"/>
      <c r="U69" s="372" t="s">
        <v>563</v>
      </c>
      <c r="V69" s="373">
        <v>250</v>
      </c>
      <c r="W69" s="374">
        <f t="shared" si="38"/>
        <v>0</v>
      </c>
      <c r="X69" s="319"/>
      <c r="Y69" s="371" t="s">
        <v>146</v>
      </c>
      <c r="Z69" s="372"/>
      <c r="AA69" s="372" t="s">
        <v>563</v>
      </c>
      <c r="AB69" s="373">
        <v>250</v>
      </c>
      <c r="AC69" s="374">
        <f t="shared" si="39"/>
        <v>0</v>
      </c>
      <c r="AD69" s="319"/>
      <c r="AE69" s="371" t="s">
        <v>146</v>
      </c>
      <c r="AF69" s="372"/>
      <c r="AG69" s="372" t="s">
        <v>563</v>
      </c>
      <c r="AH69" s="373">
        <v>250</v>
      </c>
      <c r="AI69" s="374">
        <f t="shared" si="40"/>
        <v>0</v>
      </c>
      <c r="AJ69" s="319"/>
    </row>
    <row r="70" spans="1:36" s="126" customFormat="1" ht="30" x14ac:dyDescent="0.25">
      <c r="A70" s="233" t="s">
        <v>628</v>
      </c>
      <c r="B70" s="234"/>
      <c r="C70" s="234" t="s">
        <v>563</v>
      </c>
      <c r="D70" s="235">
        <v>170</v>
      </c>
      <c r="E70" s="236">
        <f t="shared" si="35"/>
        <v>0</v>
      </c>
      <c r="F70" s="196"/>
      <c r="G70" s="371" t="s">
        <v>628</v>
      </c>
      <c r="H70" s="372"/>
      <c r="I70" s="372" t="s">
        <v>563</v>
      </c>
      <c r="J70" s="373">
        <v>170</v>
      </c>
      <c r="K70" s="374">
        <f t="shared" si="36"/>
        <v>0</v>
      </c>
      <c r="L70" s="336"/>
      <c r="M70" s="371" t="s">
        <v>628</v>
      </c>
      <c r="N70" s="372"/>
      <c r="O70" s="372" t="s">
        <v>563</v>
      </c>
      <c r="P70" s="373">
        <v>170</v>
      </c>
      <c r="Q70" s="374">
        <f t="shared" si="37"/>
        <v>0</v>
      </c>
      <c r="R70" s="336"/>
      <c r="S70" s="371" t="s">
        <v>628</v>
      </c>
      <c r="T70" s="372"/>
      <c r="U70" s="372" t="s">
        <v>563</v>
      </c>
      <c r="V70" s="373">
        <v>170</v>
      </c>
      <c r="W70" s="374">
        <f t="shared" si="38"/>
        <v>0</v>
      </c>
      <c r="X70" s="319"/>
      <c r="Y70" s="371" t="s">
        <v>628</v>
      </c>
      <c r="Z70" s="372"/>
      <c r="AA70" s="372" t="s">
        <v>563</v>
      </c>
      <c r="AB70" s="373">
        <v>170</v>
      </c>
      <c r="AC70" s="374">
        <f t="shared" si="39"/>
        <v>0</v>
      </c>
      <c r="AD70" s="319"/>
      <c r="AE70" s="371" t="s">
        <v>628</v>
      </c>
      <c r="AF70" s="372"/>
      <c r="AG70" s="372" t="s">
        <v>563</v>
      </c>
      <c r="AH70" s="373">
        <v>170</v>
      </c>
      <c r="AI70" s="374">
        <f t="shared" si="40"/>
        <v>0</v>
      </c>
      <c r="AJ70" s="319"/>
    </row>
    <row r="71" spans="1:36" s="126" customFormat="1" ht="17.25" x14ac:dyDescent="0.25">
      <c r="A71" s="233" t="s">
        <v>573</v>
      </c>
      <c r="B71" s="234"/>
      <c r="C71" s="234" t="s">
        <v>563</v>
      </c>
      <c r="D71" s="235">
        <v>53</v>
      </c>
      <c r="E71" s="236">
        <f t="shared" si="35"/>
        <v>0</v>
      </c>
      <c r="F71" s="196"/>
      <c r="G71" s="371" t="s">
        <v>573</v>
      </c>
      <c r="H71" s="372"/>
      <c r="I71" s="372" t="s">
        <v>563</v>
      </c>
      <c r="J71" s="373">
        <v>53</v>
      </c>
      <c r="K71" s="374">
        <f t="shared" si="36"/>
        <v>0</v>
      </c>
      <c r="L71" s="336"/>
      <c r="M71" s="371" t="s">
        <v>573</v>
      </c>
      <c r="N71" s="372"/>
      <c r="O71" s="372" t="s">
        <v>563</v>
      </c>
      <c r="P71" s="373">
        <v>53</v>
      </c>
      <c r="Q71" s="374">
        <f t="shared" si="37"/>
        <v>0</v>
      </c>
      <c r="R71" s="336"/>
      <c r="S71" s="371" t="s">
        <v>573</v>
      </c>
      <c r="T71" s="372"/>
      <c r="U71" s="372" t="s">
        <v>563</v>
      </c>
      <c r="V71" s="373">
        <v>53</v>
      </c>
      <c r="W71" s="374">
        <f t="shared" si="38"/>
        <v>0</v>
      </c>
      <c r="X71" s="319"/>
      <c r="Y71" s="371" t="s">
        <v>573</v>
      </c>
      <c r="Z71" s="372"/>
      <c r="AA71" s="372" t="s">
        <v>563</v>
      </c>
      <c r="AB71" s="373">
        <v>53</v>
      </c>
      <c r="AC71" s="374">
        <f t="shared" si="39"/>
        <v>0</v>
      </c>
      <c r="AD71" s="319"/>
      <c r="AE71" s="371" t="s">
        <v>573</v>
      </c>
      <c r="AF71" s="372"/>
      <c r="AG71" s="372" t="s">
        <v>563</v>
      </c>
      <c r="AH71" s="373">
        <v>53</v>
      </c>
      <c r="AI71" s="374">
        <f t="shared" si="40"/>
        <v>0</v>
      </c>
      <c r="AJ71" s="319"/>
    </row>
    <row r="72" spans="1:36" s="126" customFormat="1" ht="30" x14ac:dyDescent="0.25">
      <c r="A72" s="233" t="s">
        <v>740</v>
      </c>
      <c r="B72" s="234"/>
      <c r="C72" s="234" t="s">
        <v>563</v>
      </c>
      <c r="D72" s="235">
        <v>238</v>
      </c>
      <c r="E72" s="236">
        <f t="shared" si="35"/>
        <v>0</v>
      </c>
      <c r="F72" s="196"/>
      <c r="G72" s="371" t="s">
        <v>740</v>
      </c>
      <c r="H72" s="372"/>
      <c r="I72" s="372" t="s">
        <v>563</v>
      </c>
      <c r="J72" s="373">
        <v>238</v>
      </c>
      <c r="K72" s="374">
        <f t="shared" si="36"/>
        <v>0</v>
      </c>
      <c r="L72" s="319"/>
      <c r="M72" s="371" t="s">
        <v>740</v>
      </c>
      <c r="N72" s="372"/>
      <c r="O72" s="372" t="s">
        <v>563</v>
      </c>
      <c r="P72" s="373">
        <v>238</v>
      </c>
      <c r="Q72" s="374">
        <f t="shared" si="37"/>
        <v>0</v>
      </c>
      <c r="R72" s="319"/>
      <c r="S72" s="371" t="s">
        <v>740</v>
      </c>
      <c r="T72" s="372"/>
      <c r="U72" s="372" t="s">
        <v>563</v>
      </c>
      <c r="V72" s="373">
        <v>238</v>
      </c>
      <c r="W72" s="374">
        <f t="shared" si="38"/>
        <v>0</v>
      </c>
      <c r="X72" s="319"/>
      <c r="Y72" s="371" t="s">
        <v>740</v>
      </c>
      <c r="Z72" s="372"/>
      <c r="AA72" s="372" t="s">
        <v>563</v>
      </c>
      <c r="AB72" s="373">
        <v>238</v>
      </c>
      <c r="AC72" s="374">
        <f t="shared" si="39"/>
        <v>0</v>
      </c>
      <c r="AD72" s="319"/>
      <c r="AE72" s="371" t="s">
        <v>740</v>
      </c>
      <c r="AF72" s="372"/>
      <c r="AG72" s="372" t="s">
        <v>563</v>
      </c>
      <c r="AH72" s="373">
        <v>238</v>
      </c>
      <c r="AI72" s="374">
        <f t="shared" si="40"/>
        <v>0</v>
      </c>
      <c r="AJ72" s="319"/>
    </row>
    <row r="73" spans="1:36" s="126" customFormat="1" ht="17.25" x14ac:dyDescent="0.25">
      <c r="A73" s="233" t="s">
        <v>574</v>
      </c>
      <c r="B73" s="234"/>
      <c r="C73" s="234" t="s">
        <v>563</v>
      </c>
      <c r="D73" s="235">
        <v>106</v>
      </c>
      <c r="E73" s="236">
        <f t="shared" si="35"/>
        <v>0</v>
      </c>
      <c r="F73" s="196"/>
      <c r="G73" s="371" t="s">
        <v>574</v>
      </c>
      <c r="H73" s="372"/>
      <c r="I73" s="372" t="s">
        <v>563</v>
      </c>
      <c r="J73" s="373">
        <v>106</v>
      </c>
      <c r="K73" s="374">
        <f t="shared" si="36"/>
        <v>0</v>
      </c>
      <c r="L73" s="319"/>
      <c r="M73" s="371" t="s">
        <v>574</v>
      </c>
      <c r="N73" s="372"/>
      <c r="O73" s="372" t="s">
        <v>563</v>
      </c>
      <c r="P73" s="373">
        <v>106</v>
      </c>
      <c r="Q73" s="374">
        <f t="shared" si="37"/>
        <v>0</v>
      </c>
      <c r="R73" s="319"/>
      <c r="S73" s="371" t="s">
        <v>574</v>
      </c>
      <c r="T73" s="372"/>
      <c r="U73" s="372" t="s">
        <v>563</v>
      </c>
      <c r="V73" s="373">
        <v>106</v>
      </c>
      <c r="W73" s="374">
        <f t="shared" si="38"/>
        <v>0</v>
      </c>
      <c r="X73" s="319"/>
      <c r="Y73" s="371" t="s">
        <v>574</v>
      </c>
      <c r="Z73" s="372"/>
      <c r="AA73" s="372" t="s">
        <v>563</v>
      </c>
      <c r="AB73" s="373">
        <v>106</v>
      </c>
      <c r="AC73" s="374">
        <f t="shared" si="39"/>
        <v>0</v>
      </c>
      <c r="AD73" s="319"/>
      <c r="AE73" s="371" t="s">
        <v>574</v>
      </c>
      <c r="AF73" s="372"/>
      <c r="AG73" s="372" t="s">
        <v>563</v>
      </c>
      <c r="AH73" s="373">
        <v>106</v>
      </c>
      <c r="AI73" s="374">
        <f t="shared" si="40"/>
        <v>0</v>
      </c>
      <c r="AJ73" s="319"/>
    </row>
    <row r="74" spans="1:36" s="126" customFormat="1" ht="17.25" x14ac:dyDescent="0.25">
      <c r="A74" s="233" t="s">
        <v>575</v>
      </c>
      <c r="B74" s="234"/>
      <c r="C74" s="234" t="s">
        <v>563</v>
      </c>
      <c r="D74" s="235">
        <v>231</v>
      </c>
      <c r="E74" s="236">
        <f t="shared" si="35"/>
        <v>0</v>
      </c>
      <c r="F74" s="196"/>
      <c r="G74" s="371" t="s">
        <v>575</v>
      </c>
      <c r="H74" s="372"/>
      <c r="I74" s="372" t="s">
        <v>563</v>
      </c>
      <c r="J74" s="373">
        <v>231</v>
      </c>
      <c r="K74" s="374">
        <f t="shared" si="36"/>
        <v>0</v>
      </c>
      <c r="L74" s="319"/>
      <c r="M74" s="371" t="s">
        <v>575</v>
      </c>
      <c r="N74" s="372"/>
      <c r="O74" s="372" t="s">
        <v>563</v>
      </c>
      <c r="P74" s="373">
        <v>231</v>
      </c>
      <c r="Q74" s="374">
        <f t="shared" si="37"/>
        <v>0</v>
      </c>
      <c r="R74" s="319"/>
      <c r="S74" s="371" t="s">
        <v>575</v>
      </c>
      <c r="T74" s="372"/>
      <c r="U74" s="372" t="s">
        <v>563</v>
      </c>
      <c r="V74" s="373">
        <v>231</v>
      </c>
      <c r="W74" s="374">
        <f t="shared" si="38"/>
        <v>0</v>
      </c>
      <c r="X74" s="319"/>
      <c r="Y74" s="371" t="s">
        <v>575</v>
      </c>
      <c r="Z74" s="372"/>
      <c r="AA74" s="372" t="s">
        <v>563</v>
      </c>
      <c r="AB74" s="373">
        <v>231</v>
      </c>
      <c r="AC74" s="374">
        <f t="shared" si="39"/>
        <v>0</v>
      </c>
      <c r="AD74" s="319"/>
      <c r="AE74" s="371" t="s">
        <v>575</v>
      </c>
      <c r="AF74" s="372"/>
      <c r="AG74" s="372" t="s">
        <v>563</v>
      </c>
      <c r="AH74" s="373">
        <v>231</v>
      </c>
      <c r="AI74" s="374">
        <f t="shared" si="40"/>
        <v>0</v>
      </c>
      <c r="AJ74" s="319"/>
    </row>
    <row r="75" spans="1:36" s="126" customFormat="1" x14ac:dyDescent="0.25">
      <c r="A75" s="233" t="s">
        <v>162</v>
      </c>
      <c r="B75" s="234"/>
      <c r="C75" s="234" t="s">
        <v>563</v>
      </c>
      <c r="D75" s="235">
        <v>0</v>
      </c>
      <c r="E75" s="236">
        <f t="shared" si="35"/>
        <v>0</v>
      </c>
      <c r="F75" s="196"/>
      <c r="G75" s="371" t="s">
        <v>162</v>
      </c>
      <c r="H75" s="372"/>
      <c r="I75" s="372" t="s">
        <v>563</v>
      </c>
      <c r="J75" s="373">
        <v>0</v>
      </c>
      <c r="K75" s="374">
        <f t="shared" si="36"/>
        <v>0</v>
      </c>
      <c r="L75" s="319"/>
      <c r="M75" s="371" t="s">
        <v>162</v>
      </c>
      <c r="N75" s="372"/>
      <c r="O75" s="372" t="s">
        <v>563</v>
      </c>
      <c r="P75" s="373">
        <v>0</v>
      </c>
      <c r="Q75" s="374">
        <f t="shared" si="37"/>
        <v>0</v>
      </c>
      <c r="R75" s="319"/>
      <c r="S75" s="371" t="s">
        <v>162</v>
      </c>
      <c r="T75" s="372"/>
      <c r="U75" s="372" t="s">
        <v>563</v>
      </c>
      <c r="V75" s="373">
        <v>0</v>
      </c>
      <c r="W75" s="374">
        <f t="shared" si="38"/>
        <v>0</v>
      </c>
      <c r="X75" s="319"/>
      <c r="Y75" s="371" t="s">
        <v>162</v>
      </c>
      <c r="Z75" s="372"/>
      <c r="AA75" s="372" t="s">
        <v>563</v>
      </c>
      <c r="AB75" s="373">
        <v>0</v>
      </c>
      <c r="AC75" s="374">
        <f t="shared" si="39"/>
        <v>0</v>
      </c>
      <c r="AD75" s="319"/>
      <c r="AE75" s="371" t="s">
        <v>162</v>
      </c>
      <c r="AF75" s="372"/>
      <c r="AG75" s="372" t="s">
        <v>563</v>
      </c>
      <c r="AH75" s="373">
        <v>0</v>
      </c>
      <c r="AI75" s="374">
        <f t="shared" si="40"/>
        <v>0</v>
      </c>
      <c r="AJ75" s="319"/>
    </row>
    <row r="76" spans="1:36" s="126" customFormat="1" ht="15.75" thickBot="1" x14ac:dyDescent="0.3">
      <c r="A76" s="237" t="s">
        <v>162</v>
      </c>
      <c r="B76" s="238"/>
      <c r="C76" s="238" t="s">
        <v>563</v>
      </c>
      <c r="D76" s="239">
        <v>0</v>
      </c>
      <c r="E76" s="240">
        <f t="shared" si="35"/>
        <v>0</v>
      </c>
      <c r="F76" s="196"/>
      <c r="G76" s="375" t="s">
        <v>162</v>
      </c>
      <c r="H76" s="376"/>
      <c r="I76" s="376" t="s">
        <v>563</v>
      </c>
      <c r="J76" s="377">
        <v>0</v>
      </c>
      <c r="K76" s="378">
        <f t="shared" si="36"/>
        <v>0</v>
      </c>
      <c r="L76" s="319"/>
      <c r="M76" s="375" t="s">
        <v>162</v>
      </c>
      <c r="N76" s="376"/>
      <c r="O76" s="376" t="s">
        <v>563</v>
      </c>
      <c r="P76" s="377">
        <v>0</v>
      </c>
      <c r="Q76" s="378">
        <f t="shared" si="37"/>
        <v>0</v>
      </c>
      <c r="R76" s="319"/>
      <c r="S76" s="375" t="s">
        <v>162</v>
      </c>
      <c r="T76" s="376"/>
      <c r="U76" s="376" t="s">
        <v>563</v>
      </c>
      <c r="V76" s="377">
        <v>0</v>
      </c>
      <c r="W76" s="378">
        <f t="shared" si="38"/>
        <v>0</v>
      </c>
      <c r="X76" s="319"/>
      <c r="Y76" s="375" t="s">
        <v>162</v>
      </c>
      <c r="Z76" s="376"/>
      <c r="AA76" s="376" t="s">
        <v>563</v>
      </c>
      <c r="AB76" s="377">
        <v>0</v>
      </c>
      <c r="AC76" s="378">
        <f t="shared" si="39"/>
        <v>0</v>
      </c>
      <c r="AD76" s="319"/>
      <c r="AE76" s="375" t="s">
        <v>162</v>
      </c>
      <c r="AF76" s="376"/>
      <c r="AG76" s="376" t="s">
        <v>563</v>
      </c>
      <c r="AH76" s="377">
        <v>0</v>
      </c>
      <c r="AI76" s="378">
        <f t="shared" si="40"/>
        <v>0</v>
      </c>
      <c r="AJ76" s="319"/>
    </row>
    <row r="77" spans="1:36" s="126" customFormat="1" ht="16.5" thickTop="1" thickBot="1" x14ac:dyDescent="0.3">
      <c r="A77" s="35" t="s">
        <v>149</v>
      </c>
      <c r="B77" s="208">
        <f>SUM(B66:B76)</f>
        <v>0</v>
      </c>
      <c r="C77" s="208"/>
      <c r="D77" s="241"/>
      <c r="E77" s="242">
        <f>SUM(E66:E76)</f>
        <v>0</v>
      </c>
      <c r="F77" s="196"/>
      <c r="G77" s="323" t="s">
        <v>149</v>
      </c>
      <c r="H77" s="348">
        <f>SUM(H66:H76)</f>
        <v>0</v>
      </c>
      <c r="I77" s="348"/>
      <c r="J77" s="379"/>
      <c r="K77" s="380">
        <f>SUM(K66:K76)</f>
        <v>0</v>
      </c>
      <c r="L77" s="319"/>
      <c r="M77" s="323" t="s">
        <v>149</v>
      </c>
      <c r="N77" s="348">
        <f>SUM(N66:N76)</f>
        <v>0</v>
      </c>
      <c r="O77" s="348"/>
      <c r="P77" s="379"/>
      <c r="Q77" s="380">
        <f>SUM(Q66:Q76)</f>
        <v>0</v>
      </c>
      <c r="R77" s="319"/>
      <c r="S77" s="323" t="s">
        <v>149</v>
      </c>
      <c r="T77" s="348">
        <f>SUM(T66:T76)</f>
        <v>0</v>
      </c>
      <c r="U77" s="348"/>
      <c r="V77" s="379"/>
      <c r="W77" s="380">
        <f>SUM(W66:W76)</f>
        <v>0</v>
      </c>
      <c r="X77" s="319"/>
      <c r="Y77" s="323" t="s">
        <v>149</v>
      </c>
      <c r="Z77" s="348">
        <f>SUM(Z66:Z76)</f>
        <v>0</v>
      </c>
      <c r="AA77" s="348"/>
      <c r="AB77" s="379"/>
      <c r="AC77" s="380">
        <f>SUM(AC66:AC76)</f>
        <v>0</v>
      </c>
      <c r="AD77" s="319"/>
      <c r="AE77" s="323" t="s">
        <v>149</v>
      </c>
      <c r="AF77" s="348">
        <f>SUM(AF66:AF76)</f>
        <v>0</v>
      </c>
      <c r="AG77" s="348"/>
      <c r="AH77" s="379"/>
      <c r="AI77" s="380">
        <f>SUM(AI66:AI76)</f>
        <v>0</v>
      </c>
      <c r="AJ77" s="319"/>
    </row>
    <row r="78" spans="1:36" s="126" customFormat="1" x14ac:dyDescent="0.25">
      <c r="A78" s="232" t="s">
        <v>561</v>
      </c>
      <c r="B78" s="198" t="s">
        <v>576</v>
      </c>
      <c r="C78" s="227" t="s">
        <v>137</v>
      </c>
      <c r="D78" s="270" t="s">
        <v>141</v>
      </c>
      <c r="E78" s="271" t="s">
        <v>142</v>
      </c>
      <c r="F78" s="196"/>
      <c r="G78" s="370" t="s">
        <v>561</v>
      </c>
      <c r="H78" s="338" t="s">
        <v>576</v>
      </c>
      <c r="I78" s="365" t="s">
        <v>137</v>
      </c>
      <c r="J78" s="390" t="s">
        <v>141</v>
      </c>
      <c r="K78" s="391" t="s">
        <v>142</v>
      </c>
      <c r="L78" s="319"/>
      <c r="M78" s="370" t="s">
        <v>561</v>
      </c>
      <c r="N78" s="338" t="s">
        <v>576</v>
      </c>
      <c r="O78" s="365" t="s">
        <v>137</v>
      </c>
      <c r="P78" s="390" t="s">
        <v>141</v>
      </c>
      <c r="Q78" s="391" t="s">
        <v>142</v>
      </c>
      <c r="R78" s="319"/>
      <c r="S78" s="370" t="s">
        <v>561</v>
      </c>
      <c r="T78" s="338" t="s">
        <v>576</v>
      </c>
      <c r="U78" s="365" t="s">
        <v>137</v>
      </c>
      <c r="V78" s="390" t="s">
        <v>141</v>
      </c>
      <c r="W78" s="391" t="s">
        <v>142</v>
      </c>
      <c r="X78" s="319"/>
      <c r="Y78" s="370" t="s">
        <v>561</v>
      </c>
      <c r="Z78" s="338" t="s">
        <v>576</v>
      </c>
      <c r="AA78" s="365" t="s">
        <v>137</v>
      </c>
      <c r="AB78" s="390" t="s">
        <v>141</v>
      </c>
      <c r="AC78" s="391" t="s">
        <v>142</v>
      </c>
      <c r="AD78" s="319"/>
      <c r="AE78" s="370" t="s">
        <v>561</v>
      </c>
      <c r="AF78" s="338" t="s">
        <v>576</v>
      </c>
      <c r="AG78" s="365" t="s">
        <v>137</v>
      </c>
      <c r="AH78" s="390" t="s">
        <v>141</v>
      </c>
      <c r="AI78" s="391" t="s">
        <v>142</v>
      </c>
      <c r="AJ78" s="319"/>
    </row>
    <row r="79" spans="1:36" s="319" customFormat="1" ht="32.25" x14ac:dyDescent="0.25">
      <c r="A79" s="371" t="s">
        <v>793</v>
      </c>
      <c r="B79" s="372"/>
      <c r="C79" s="372" t="s">
        <v>563</v>
      </c>
      <c r="D79" s="373">
        <v>73</v>
      </c>
      <c r="E79" s="374">
        <f>B79*D79</f>
        <v>0</v>
      </c>
      <c r="F79" s="336"/>
      <c r="G79" s="371" t="s">
        <v>793</v>
      </c>
      <c r="H79" s="372"/>
      <c r="I79" s="372" t="s">
        <v>563</v>
      </c>
      <c r="J79" s="373">
        <v>73</v>
      </c>
      <c r="K79" s="374">
        <f>H79*J79</f>
        <v>0</v>
      </c>
      <c r="L79" s="336"/>
      <c r="M79" s="371" t="s">
        <v>793</v>
      </c>
      <c r="N79" s="372"/>
      <c r="O79" s="372" t="s">
        <v>563</v>
      </c>
      <c r="P79" s="373">
        <v>73</v>
      </c>
      <c r="Q79" s="374">
        <f>N79*P79</f>
        <v>0</v>
      </c>
      <c r="R79" s="336"/>
      <c r="S79" s="371" t="s">
        <v>793</v>
      </c>
      <c r="T79" s="372"/>
      <c r="U79" s="372" t="s">
        <v>563</v>
      </c>
      <c r="V79" s="373">
        <v>73</v>
      </c>
      <c r="W79" s="374">
        <f>T79*V79</f>
        <v>0</v>
      </c>
      <c r="Y79" s="371" t="s">
        <v>793</v>
      </c>
      <c r="Z79" s="372"/>
      <c r="AA79" s="372" t="s">
        <v>563</v>
      </c>
      <c r="AB79" s="373">
        <v>73</v>
      </c>
      <c r="AC79" s="374">
        <f>Z79*AB79</f>
        <v>0</v>
      </c>
      <c r="AE79" s="371" t="s">
        <v>793</v>
      </c>
      <c r="AF79" s="372"/>
      <c r="AG79" s="372" t="s">
        <v>563</v>
      </c>
      <c r="AH79" s="373">
        <v>73</v>
      </c>
      <c r="AI79" s="374">
        <f>AF79*AH79</f>
        <v>0</v>
      </c>
    </row>
    <row r="80" spans="1:36" s="319" customFormat="1" ht="32.25" x14ac:dyDescent="0.25">
      <c r="A80" s="371" t="s">
        <v>629</v>
      </c>
      <c r="B80" s="372"/>
      <c r="C80" s="372" t="s">
        <v>563</v>
      </c>
      <c r="D80" s="373">
        <v>73</v>
      </c>
      <c r="E80" s="374">
        <f>B80*D80</f>
        <v>0</v>
      </c>
      <c r="F80" s="336"/>
      <c r="G80" s="371" t="s">
        <v>629</v>
      </c>
      <c r="H80" s="372"/>
      <c r="I80" s="372" t="s">
        <v>563</v>
      </c>
      <c r="J80" s="373">
        <v>73</v>
      </c>
      <c r="K80" s="374">
        <f>H80*J80</f>
        <v>0</v>
      </c>
      <c r="L80" s="336"/>
      <c r="M80" s="371" t="s">
        <v>629</v>
      </c>
      <c r="N80" s="372"/>
      <c r="O80" s="372" t="s">
        <v>563</v>
      </c>
      <c r="P80" s="373">
        <v>73</v>
      </c>
      <c r="Q80" s="374">
        <f>N80*P80</f>
        <v>0</v>
      </c>
      <c r="R80" s="336"/>
      <c r="S80" s="371" t="s">
        <v>629</v>
      </c>
      <c r="T80" s="372"/>
      <c r="U80" s="372" t="s">
        <v>563</v>
      </c>
      <c r="V80" s="373">
        <v>73</v>
      </c>
      <c r="W80" s="374">
        <f>T80*V80</f>
        <v>0</v>
      </c>
      <c r="Y80" s="371" t="s">
        <v>629</v>
      </c>
      <c r="Z80" s="372"/>
      <c r="AA80" s="372" t="s">
        <v>563</v>
      </c>
      <c r="AB80" s="373">
        <v>73</v>
      </c>
      <c r="AC80" s="374">
        <f>Z80*AB80</f>
        <v>0</v>
      </c>
      <c r="AE80" s="371" t="s">
        <v>629</v>
      </c>
      <c r="AF80" s="372"/>
      <c r="AG80" s="372" t="s">
        <v>563</v>
      </c>
      <c r="AH80" s="373">
        <v>73</v>
      </c>
      <c r="AI80" s="374">
        <f>AF80*AH80</f>
        <v>0</v>
      </c>
    </row>
    <row r="81" spans="1:36" s="126" customFormat="1" ht="30" x14ac:dyDescent="0.25">
      <c r="A81" s="233" t="s">
        <v>144</v>
      </c>
      <c r="B81" s="234"/>
      <c r="C81" s="234" t="s">
        <v>563</v>
      </c>
      <c r="D81" s="235">
        <v>150</v>
      </c>
      <c r="E81" s="236">
        <f t="shared" ref="E81:E89" si="41">B81*D81</f>
        <v>0</v>
      </c>
      <c r="F81" s="196"/>
      <c r="G81" s="371" t="s">
        <v>144</v>
      </c>
      <c r="H81" s="372"/>
      <c r="I81" s="372" t="s">
        <v>563</v>
      </c>
      <c r="J81" s="373">
        <v>150</v>
      </c>
      <c r="K81" s="374">
        <f t="shared" ref="K81:K89" si="42">H81*J81</f>
        <v>0</v>
      </c>
      <c r="L81" s="319"/>
      <c r="M81" s="371" t="s">
        <v>144</v>
      </c>
      <c r="N81" s="372"/>
      <c r="O81" s="372" t="s">
        <v>563</v>
      </c>
      <c r="P81" s="373">
        <v>150</v>
      </c>
      <c r="Q81" s="374">
        <f t="shared" ref="Q81:Q89" si="43">N81*P81</f>
        <v>0</v>
      </c>
      <c r="R81" s="319"/>
      <c r="S81" s="371" t="s">
        <v>144</v>
      </c>
      <c r="T81" s="372"/>
      <c r="U81" s="372" t="s">
        <v>563</v>
      </c>
      <c r="V81" s="373">
        <v>150</v>
      </c>
      <c r="W81" s="374">
        <f t="shared" ref="W81:W89" si="44">T81*V81</f>
        <v>0</v>
      </c>
      <c r="X81" s="319"/>
      <c r="Y81" s="371" t="s">
        <v>144</v>
      </c>
      <c r="Z81" s="372"/>
      <c r="AA81" s="372" t="s">
        <v>563</v>
      </c>
      <c r="AB81" s="373">
        <v>150</v>
      </c>
      <c r="AC81" s="374">
        <f t="shared" ref="AC81:AC89" si="45">Z81*AB81</f>
        <v>0</v>
      </c>
      <c r="AD81" s="319"/>
      <c r="AE81" s="371" t="s">
        <v>144</v>
      </c>
      <c r="AF81" s="372"/>
      <c r="AG81" s="372" t="s">
        <v>563</v>
      </c>
      <c r="AH81" s="373">
        <v>150</v>
      </c>
      <c r="AI81" s="374">
        <f t="shared" ref="AI81:AI89" si="46">AF81*AH81</f>
        <v>0</v>
      </c>
      <c r="AJ81" s="319"/>
    </row>
    <row r="82" spans="1:36" s="126" customFormat="1" ht="30" x14ac:dyDescent="0.25">
      <c r="A82" s="233" t="s">
        <v>146</v>
      </c>
      <c r="B82" s="234"/>
      <c r="C82" s="234" t="s">
        <v>563</v>
      </c>
      <c r="D82" s="235">
        <v>250</v>
      </c>
      <c r="E82" s="236">
        <f t="shared" si="41"/>
        <v>0</v>
      </c>
      <c r="F82" s="196"/>
      <c r="G82" s="371" t="s">
        <v>146</v>
      </c>
      <c r="H82" s="372"/>
      <c r="I82" s="372" t="s">
        <v>563</v>
      </c>
      <c r="J82" s="373">
        <v>250</v>
      </c>
      <c r="K82" s="374">
        <f t="shared" si="42"/>
        <v>0</v>
      </c>
      <c r="L82" s="319"/>
      <c r="M82" s="371" t="s">
        <v>146</v>
      </c>
      <c r="N82" s="372"/>
      <c r="O82" s="372" t="s">
        <v>563</v>
      </c>
      <c r="P82" s="373">
        <v>250</v>
      </c>
      <c r="Q82" s="374">
        <f t="shared" si="43"/>
        <v>0</v>
      </c>
      <c r="R82" s="319"/>
      <c r="S82" s="371" t="s">
        <v>146</v>
      </c>
      <c r="T82" s="372"/>
      <c r="U82" s="372" t="s">
        <v>563</v>
      </c>
      <c r="V82" s="373">
        <v>250</v>
      </c>
      <c r="W82" s="374">
        <f t="shared" si="44"/>
        <v>0</v>
      </c>
      <c r="X82" s="319"/>
      <c r="Y82" s="371" t="s">
        <v>146</v>
      </c>
      <c r="Z82" s="372"/>
      <c r="AA82" s="372" t="s">
        <v>563</v>
      </c>
      <c r="AB82" s="373">
        <v>250</v>
      </c>
      <c r="AC82" s="374">
        <f t="shared" si="45"/>
        <v>0</v>
      </c>
      <c r="AD82" s="319"/>
      <c r="AE82" s="371" t="s">
        <v>146</v>
      </c>
      <c r="AF82" s="372"/>
      <c r="AG82" s="372" t="s">
        <v>563</v>
      </c>
      <c r="AH82" s="373">
        <v>250</v>
      </c>
      <c r="AI82" s="374">
        <f t="shared" si="46"/>
        <v>0</v>
      </c>
      <c r="AJ82" s="319"/>
    </row>
    <row r="83" spans="1:36" s="126" customFormat="1" ht="30" x14ac:dyDescent="0.25">
      <c r="A83" s="233" t="s">
        <v>628</v>
      </c>
      <c r="B83" s="234"/>
      <c r="C83" s="234" t="s">
        <v>563</v>
      </c>
      <c r="D83" s="235">
        <v>170</v>
      </c>
      <c r="E83" s="236">
        <f t="shared" si="41"/>
        <v>0</v>
      </c>
      <c r="F83" s="196"/>
      <c r="G83" s="371" t="s">
        <v>628</v>
      </c>
      <c r="H83" s="372"/>
      <c r="I83" s="372" t="s">
        <v>563</v>
      </c>
      <c r="J83" s="373">
        <v>170</v>
      </c>
      <c r="K83" s="374">
        <f t="shared" si="42"/>
        <v>0</v>
      </c>
      <c r="L83" s="319"/>
      <c r="M83" s="371" t="s">
        <v>628</v>
      </c>
      <c r="N83" s="372"/>
      <c r="O83" s="372" t="s">
        <v>563</v>
      </c>
      <c r="P83" s="373">
        <v>170</v>
      </c>
      <c r="Q83" s="374">
        <f t="shared" si="43"/>
        <v>0</v>
      </c>
      <c r="R83" s="319"/>
      <c r="S83" s="371" t="s">
        <v>628</v>
      </c>
      <c r="T83" s="372"/>
      <c r="U83" s="372" t="s">
        <v>563</v>
      </c>
      <c r="V83" s="373">
        <v>170</v>
      </c>
      <c r="W83" s="374">
        <f t="shared" si="44"/>
        <v>0</v>
      </c>
      <c r="X83" s="319"/>
      <c r="Y83" s="371" t="s">
        <v>628</v>
      </c>
      <c r="Z83" s="372"/>
      <c r="AA83" s="372" t="s">
        <v>563</v>
      </c>
      <c r="AB83" s="373">
        <v>170</v>
      </c>
      <c r="AC83" s="374">
        <f t="shared" si="45"/>
        <v>0</v>
      </c>
      <c r="AD83" s="319"/>
      <c r="AE83" s="371" t="s">
        <v>628</v>
      </c>
      <c r="AF83" s="372"/>
      <c r="AG83" s="372" t="s">
        <v>563</v>
      </c>
      <c r="AH83" s="373">
        <v>170</v>
      </c>
      <c r="AI83" s="374">
        <f t="shared" si="46"/>
        <v>0</v>
      </c>
      <c r="AJ83" s="319"/>
    </row>
    <row r="84" spans="1:36" s="126" customFormat="1" ht="17.25" x14ac:dyDescent="0.25">
      <c r="A84" s="233" t="s">
        <v>573</v>
      </c>
      <c r="B84" s="234"/>
      <c r="C84" s="234" t="s">
        <v>563</v>
      </c>
      <c r="D84" s="235">
        <v>53</v>
      </c>
      <c r="E84" s="236">
        <f t="shared" si="41"/>
        <v>0</v>
      </c>
      <c r="F84" s="196"/>
      <c r="G84" s="371" t="s">
        <v>573</v>
      </c>
      <c r="H84" s="372"/>
      <c r="I84" s="372" t="s">
        <v>563</v>
      </c>
      <c r="J84" s="373">
        <v>53</v>
      </c>
      <c r="K84" s="374">
        <f t="shared" si="42"/>
        <v>0</v>
      </c>
      <c r="L84" s="319"/>
      <c r="M84" s="371" t="s">
        <v>573</v>
      </c>
      <c r="N84" s="372"/>
      <c r="O84" s="372" t="s">
        <v>563</v>
      </c>
      <c r="P84" s="373">
        <v>53</v>
      </c>
      <c r="Q84" s="374">
        <f t="shared" si="43"/>
        <v>0</v>
      </c>
      <c r="R84" s="319"/>
      <c r="S84" s="371" t="s">
        <v>573</v>
      </c>
      <c r="T84" s="372"/>
      <c r="U84" s="372" t="s">
        <v>563</v>
      </c>
      <c r="V84" s="373">
        <v>53</v>
      </c>
      <c r="W84" s="374">
        <f t="shared" si="44"/>
        <v>0</v>
      </c>
      <c r="X84" s="319"/>
      <c r="Y84" s="371" t="s">
        <v>573</v>
      </c>
      <c r="Z84" s="372"/>
      <c r="AA84" s="372" t="s">
        <v>563</v>
      </c>
      <c r="AB84" s="373">
        <v>53</v>
      </c>
      <c r="AC84" s="374">
        <f t="shared" si="45"/>
        <v>0</v>
      </c>
      <c r="AD84" s="319"/>
      <c r="AE84" s="371" t="s">
        <v>573</v>
      </c>
      <c r="AF84" s="372"/>
      <c r="AG84" s="372" t="s">
        <v>563</v>
      </c>
      <c r="AH84" s="373">
        <v>53</v>
      </c>
      <c r="AI84" s="374">
        <f t="shared" si="46"/>
        <v>0</v>
      </c>
      <c r="AJ84" s="319"/>
    </row>
    <row r="85" spans="1:36" s="126" customFormat="1" ht="30" x14ac:dyDescent="0.25">
      <c r="A85" s="233" t="s">
        <v>740</v>
      </c>
      <c r="B85" s="234"/>
      <c r="C85" s="234" t="s">
        <v>563</v>
      </c>
      <c r="D85" s="235">
        <v>238</v>
      </c>
      <c r="E85" s="236">
        <f t="shared" si="41"/>
        <v>0</v>
      </c>
      <c r="F85" s="196"/>
      <c r="G85" s="371" t="s">
        <v>740</v>
      </c>
      <c r="H85" s="372"/>
      <c r="I85" s="372" t="s">
        <v>563</v>
      </c>
      <c r="J85" s="373">
        <v>238</v>
      </c>
      <c r="K85" s="374">
        <f t="shared" si="42"/>
        <v>0</v>
      </c>
      <c r="L85" s="319"/>
      <c r="M85" s="371" t="s">
        <v>740</v>
      </c>
      <c r="N85" s="372"/>
      <c r="O85" s="372" t="s">
        <v>563</v>
      </c>
      <c r="P85" s="373">
        <v>238</v>
      </c>
      <c r="Q85" s="374">
        <f t="shared" si="43"/>
        <v>0</v>
      </c>
      <c r="R85" s="319"/>
      <c r="S85" s="371" t="s">
        <v>740</v>
      </c>
      <c r="T85" s="372"/>
      <c r="U85" s="372" t="s">
        <v>563</v>
      </c>
      <c r="V85" s="373">
        <v>238</v>
      </c>
      <c r="W85" s="374">
        <f t="shared" si="44"/>
        <v>0</v>
      </c>
      <c r="X85" s="319"/>
      <c r="Y85" s="371" t="s">
        <v>740</v>
      </c>
      <c r="Z85" s="372"/>
      <c r="AA85" s="372" t="s">
        <v>563</v>
      </c>
      <c r="AB85" s="373">
        <v>238</v>
      </c>
      <c r="AC85" s="374">
        <f t="shared" si="45"/>
        <v>0</v>
      </c>
      <c r="AD85" s="319"/>
      <c r="AE85" s="371" t="s">
        <v>740</v>
      </c>
      <c r="AF85" s="372"/>
      <c r="AG85" s="372" t="s">
        <v>563</v>
      </c>
      <c r="AH85" s="373">
        <v>238</v>
      </c>
      <c r="AI85" s="374">
        <f t="shared" si="46"/>
        <v>0</v>
      </c>
      <c r="AJ85" s="319"/>
    </row>
    <row r="86" spans="1:36" s="126" customFormat="1" ht="17.25" x14ac:dyDescent="0.25">
      <c r="A86" s="233" t="s">
        <v>574</v>
      </c>
      <c r="B86" s="234"/>
      <c r="C86" s="234" t="s">
        <v>563</v>
      </c>
      <c r="D86" s="235">
        <v>106</v>
      </c>
      <c r="E86" s="236">
        <f t="shared" si="41"/>
        <v>0</v>
      </c>
      <c r="F86" s="196"/>
      <c r="G86" s="371" t="s">
        <v>574</v>
      </c>
      <c r="H86" s="372"/>
      <c r="I86" s="372" t="s">
        <v>563</v>
      </c>
      <c r="J86" s="373">
        <v>106</v>
      </c>
      <c r="K86" s="374">
        <f t="shared" si="42"/>
        <v>0</v>
      </c>
      <c r="L86" s="319"/>
      <c r="M86" s="371" t="s">
        <v>574</v>
      </c>
      <c r="N86" s="372"/>
      <c r="O86" s="372" t="s">
        <v>563</v>
      </c>
      <c r="P86" s="373">
        <v>106</v>
      </c>
      <c r="Q86" s="374">
        <f t="shared" si="43"/>
        <v>0</v>
      </c>
      <c r="R86" s="319"/>
      <c r="S86" s="371" t="s">
        <v>574</v>
      </c>
      <c r="T86" s="372"/>
      <c r="U86" s="372" t="s">
        <v>563</v>
      </c>
      <c r="V86" s="373">
        <v>106</v>
      </c>
      <c r="W86" s="374">
        <f t="shared" si="44"/>
        <v>0</v>
      </c>
      <c r="X86" s="319"/>
      <c r="Y86" s="371" t="s">
        <v>574</v>
      </c>
      <c r="Z86" s="372"/>
      <c r="AA86" s="372" t="s">
        <v>563</v>
      </c>
      <c r="AB86" s="373">
        <v>106</v>
      </c>
      <c r="AC86" s="374">
        <f t="shared" si="45"/>
        <v>0</v>
      </c>
      <c r="AD86" s="319"/>
      <c r="AE86" s="371" t="s">
        <v>574</v>
      </c>
      <c r="AF86" s="372"/>
      <c r="AG86" s="372" t="s">
        <v>563</v>
      </c>
      <c r="AH86" s="373">
        <v>106</v>
      </c>
      <c r="AI86" s="374">
        <f t="shared" si="46"/>
        <v>0</v>
      </c>
      <c r="AJ86" s="319"/>
    </row>
    <row r="87" spans="1:36" s="126" customFormat="1" ht="17.25" x14ac:dyDescent="0.25">
      <c r="A87" s="233" t="s">
        <v>575</v>
      </c>
      <c r="B87" s="234"/>
      <c r="C87" s="234" t="s">
        <v>563</v>
      </c>
      <c r="D87" s="235">
        <v>231</v>
      </c>
      <c r="E87" s="236">
        <f t="shared" si="41"/>
        <v>0</v>
      </c>
      <c r="F87" s="196"/>
      <c r="G87" s="371" t="s">
        <v>575</v>
      </c>
      <c r="H87" s="372"/>
      <c r="I87" s="372" t="s">
        <v>563</v>
      </c>
      <c r="J87" s="373">
        <v>231</v>
      </c>
      <c r="K87" s="374">
        <f t="shared" si="42"/>
        <v>0</v>
      </c>
      <c r="L87" s="319"/>
      <c r="M87" s="371" t="s">
        <v>575</v>
      </c>
      <c r="N87" s="372"/>
      <c r="O87" s="372" t="s">
        <v>563</v>
      </c>
      <c r="P87" s="373">
        <v>231</v>
      </c>
      <c r="Q87" s="374">
        <f t="shared" si="43"/>
        <v>0</v>
      </c>
      <c r="R87" s="319"/>
      <c r="S87" s="371" t="s">
        <v>575</v>
      </c>
      <c r="T87" s="372"/>
      <c r="U87" s="372" t="s">
        <v>563</v>
      </c>
      <c r="V87" s="373">
        <v>231</v>
      </c>
      <c r="W87" s="374">
        <f t="shared" si="44"/>
        <v>0</v>
      </c>
      <c r="X87" s="319"/>
      <c r="Y87" s="371" t="s">
        <v>575</v>
      </c>
      <c r="Z87" s="372"/>
      <c r="AA87" s="372" t="s">
        <v>563</v>
      </c>
      <c r="AB87" s="373">
        <v>231</v>
      </c>
      <c r="AC87" s="374">
        <f t="shared" si="45"/>
        <v>0</v>
      </c>
      <c r="AD87" s="319"/>
      <c r="AE87" s="371" t="s">
        <v>575</v>
      </c>
      <c r="AF87" s="372"/>
      <c r="AG87" s="372" t="s">
        <v>563</v>
      </c>
      <c r="AH87" s="373">
        <v>231</v>
      </c>
      <c r="AI87" s="374">
        <f t="shared" si="46"/>
        <v>0</v>
      </c>
      <c r="AJ87" s="319"/>
    </row>
    <row r="88" spans="1:36" s="126" customFormat="1" x14ac:dyDescent="0.25">
      <c r="A88" s="233" t="s">
        <v>162</v>
      </c>
      <c r="B88" s="234"/>
      <c r="C88" s="234" t="s">
        <v>563</v>
      </c>
      <c r="D88" s="235">
        <v>0</v>
      </c>
      <c r="E88" s="236">
        <f t="shared" si="41"/>
        <v>0</v>
      </c>
      <c r="F88" s="196"/>
      <c r="G88" s="371" t="s">
        <v>162</v>
      </c>
      <c r="H88" s="372"/>
      <c r="I88" s="372" t="s">
        <v>563</v>
      </c>
      <c r="J88" s="373">
        <v>0</v>
      </c>
      <c r="K88" s="374">
        <f t="shared" si="42"/>
        <v>0</v>
      </c>
      <c r="L88" s="319"/>
      <c r="M88" s="371" t="s">
        <v>162</v>
      </c>
      <c r="N88" s="372"/>
      <c r="O88" s="372" t="s">
        <v>563</v>
      </c>
      <c r="P88" s="373">
        <v>0</v>
      </c>
      <c r="Q88" s="374">
        <f t="shared" si="43"/>
        <v>0</v>
      </c>
      <c r="R88" s="319"/>
      <c r="S88" s="371" t="s">
        <v>162</v>
      </c>
      <c r="T88" s="372"/>
      <c r="U88" s="372" t="s">
        <v>563</v>
      </c>
      <c r="V88" s="373">
        <v>0</v>
      </c>
      <c r="W88" s="374">
        <f t="shared" si="44"/>
        <v>0</v>
      </c>
      <c r="X88" s="319"/>
      <c r="Y88" s="371" t="s">
        <v>162</v>
      </c>
      <c r="Z88" s="372"/>
      <c r="AA88" s="372" t="s">
        <v>563</v>
      </c>
      <c r="AB88" s="373">
        <v>0</v>
      </c>
      <c r="AC88" s="374">
        <f t="shared" si="45"/>
        <v>0</v>
      </c>
      <c r="AD88" s="319"/>
      <c r="AE88" s="371" t="s">
        <v>162</v>
      </c>
      <c r="AF88" s="372"/>
      <c r="AG88" s="372" t="s">
        <v>563</v>
      </c>
      <c r="AH88" s="373">
        <v>0</v>
      </c>
      <c r="AI88" s="374">
        <f t="shared" si="46"/>
        <v>0</v>
      </c>
      <c r="AJ88" s="319"/>
    </row>
    <row r="89" spans="1:36" s="126" customFormat="1" ht="15.75" thickBot="1" x14ac:dyDescent="0.3">
      <c r="A89" s="237" t="s">
        <v>162</v>
      </c>
      <c r="B89" s="238"/>
      <c r="C89" s="238" t="s">
        <v>563</v>
      </c>
      <c r="D89" s="239">
        <v>0</v>
      </c>
      <c r="E89" s="240">
        <f t="shared" si="41"/>
        <v>0</v>
      </c>
      <c r="F89" s="196"/>
      <c r="G89" s="375" t="s">
        <v>162</v>
      </c>
      <c r="H89" s="376"/>
      <c r="I89" s="376" t="s">
        <v>563</v>
      </c>
      <c r="J89" s="377">
        <v>0</v>
      </c>
      <c r="K89" s="378">
        <f t="shared" si="42"/>
        <v>0</v>
      </c>
      <c r="L89" s="319"/>
      <c r="M89" s="375" t="s">
        <v>162</v>
      </c>
      <c r="N89" s="376"/>
      <c r="O89" s="376" t="s">
        <v>563</v>
      </c>
      <c r="P89" s="377">
        <v>0</v>
      </c>
      <c r="Q89" s="378">
        <f t="shared" si="43"/>
        <v>0</v>
      </c>
      <c r="R89" s="319"/>
      <c r="S89" s="375" t="s">
        <v>162</v>
      </c>
      <c r="T89" s="376"/>
      <c r="U89" s="376" t="s">
        <v>563</v>
      </c>
      <c r="V89" s="377">
        <v>0</v>
      </c>
      <c r="W89" s="378">
        <f t="shared" si="44"/>
        <v>0</v>
      </c>
      <c r="X89" s="319"/>
      <c r="Y89" s="375" t="s">
        <v>162</v>
      </c>
      <c r="Z89" s="376"/>
      <c r="AA89" s="376" t="s">
        <v>563</v>
      </c>
      <c r="AB89" s="377">
        <v>0</v>
      </c>
      <c r="AC89" s="378">
        <f t="shared" si="45"/>
        <v>0</v>
      </c>
      <c r="AD89" s="319"/>
      <c r="AE89" s="375" t="s">
        <v>162</v>
      </c>
      <c r="AF89" s="376"/>
      <c r="AG89" s="376" t="s">
        <v>563</v>
      </c>
      <c r="AH89" s="377">
        <v>0</v>
      </c>
      <c r="AI89" s="378">
        <f t="shared" si="46"/>
        <v>0</v>
      </c>
      <c r="AJ89" s="319"/>
    </row>
    <row r="90" spans="1:36" s="126" customFormat="1" ht="16.5" thickTop="1" thickBot="1" x14ac:dyDescent="0.3">
      <c r="A90" s="35" t="s">
        <v>149</v>
      </c>
      <c r="B90" s="208">
        <f>SUM(B79:B89)</f>
        <v>0</v>
      </c>
      <c r="C90" s="208"/>
      <c r="D90" s="241"/>
      <c r="E90" s="242">
        <f>SUM(E79:E89)</f>
        <v>0</v>
      </c>
      <c r="F90" s="196"/>
      <c r="G90" s="323" t="s">
        <v>149</v>
      </c>
      <c r="H90" s="348">
        <f>SUM(H79:H89)</f>
        <v>0</v>
      </c>
      <c r="I90" s="348"/>
      <c r="J90" s="379"/>
      <c r="K90" s="380">
        <f>SUM(K79:K89)</f>
        <v>0</v>
      </c>
      <c r="L90" s="319"/>
      <c r="M90" s="323" t="s">
        <v>149</v>
      </c>
      <c r="N90" s="348">
        <f>SUM(N79:N89)</f>
        <v>0</v>
      </c>
      <c r="O90" s="348"/>
      <c r="P90" s="379"/>
      <c r="Q90" s="380">
        <f>SUM(Q79:Q89)</f>
        <v>0</v>
      </c>
      <c r="R90" s="319"/>
      <c r="S90" s="323" t="s">
        <v>149</v>
      </c>
      <c r="T90" s="348">
        <f>SUM(T79:T89)</f>
        <v>0</v>
      </c>
      <c r="U90" s="348"/>
      <c r="V90" s="379"/>
      <c r="W90" s="380">
        <f>SUM(W79:W89)</f>
        <v>0</v>
      </c>
      <c r="X90" s="319"/>
      <c r="Y90" s="323" t="s">
        <v>149</v>
      </c>
      <c r="Z90" s="348">
        <f>SUM(Z79:Z89)</f>
        <v>0</v>
      </c>
      <c r="AA90" s="348"/>
      <c r="AB90" s="379"/>
      <c r="AC90" s="380">
        <f>SUM(AC79:AC89)</f>
        <v>0</v>
      </c>
      <c r="AD90" s="319"/>
      <c r="AE90" s="323" t="s">
        <v>149</v>
      </c>
      <c r="AF90" s="348">
        <f>SUM(AF79:AF89)</f>
        <v>0</v>
      </c>
      <c r="AG90" s="348"/>
      <c r="AH90" s="379"/>
      <c r="AI90" s="380">
        <f>SUM(AI79:AI89)</f>
        <v>0</v>
      </c>
      <c r="AJ90" s="319"/>
    </row>
    <row r="91" spans="1:36" s="126" customFormat="1" x14ac:dyDescent="0.25">
      <c r="A91" s="232" t="s">
        <v>562</v>
      </c>
      <c r="B91" s="198" t="s">
        <v>576</v>
      </c>
      <c r="C91" s="227" t="s">
        <v>137</v>
      </c>
      <c r="D91" s="270" t="s">
        <v>141</v>
      </c>
      <c r="E91" s="271" t="s">
        <v>142</v>
      </c>
      <c r="F91" s="196"/>
      <c r="G91" s="370" t="s">
        <v>562</v>
      </c>
      <c r="H91" s="338" t="s">
        <v>576</v>
      </c>
      <c r="I91" s="365" t="s">
        <v>137</v>
      </c>
      <c r="J91" s="390" t="s">
        <v>141</v>
      </c>
      <c r="K91" s="391" t="s">
        <v>142</v>
      </c>
      <c r="L91" s="319"/>
      <c r="M91" s="370" t="s">
        <v>562</v>
      </c>
      <c r="N91" s="338" t="s">
        <v>576</v>
      </c>
      <c r="O91" s="365" t="s">
        <v>137</v>
      </c>
      <c r="P91" s="390" t="s">
        <v>141</v>
      </c>
      <c r="Q91" s="391" t="s">
        <v>142</v>
      </c>
      <c r="R91" s="319"/>
      <c r="S91" s="370" t="s">
        <v>562</v>
      </c>
      <c r="T91" s="338" t="s">
        <v>576</v>
      </c>
      <c r="U91" s="365" t="s">
        <v>137</v>
      </c>
      <c r="V91" s="390" t="s">
        <v>141</v>
      </c>
      <c r="W91" s="391" t="s">
        <v>142</v>
      </c>
      <c r="X91" s="319"/>
      <c r="Y91" s="370" t="s">
        <v>562</v>
      </c>
      <c r="Z91" s="338" t="s">
        <v>576</v>
      </c>
      <c r="AA91" s="365" t="s">
        <v>137</v>
      </c>
      <c r="AB91" s="390" t="s">
        <v>141</v>
      </c>
      <c r="AC91" s="391" t="s">
        <v>142</v>
      </c>
      <c r="AD91" s="319"/>
      <c r="AE91" s="370" t="s">
        <v>562</v>
      </c>
      <c r="AF91" s="338" t="s">
        <v>576</v>
      </c>
      <c r="AG91" s="365" t="s">
        <v>137</v>
      </c>
      <c r="AH91" s="390" t="s">
        <v>141</v>
      </c>
      <c r="AI91" s="391" t="s">
        <v>142</v>
      </c>
      <c r="AJ91" s="319"/>
    </row>
    <row r="92" spans="1:36" s="126" customFormat="1" x14ac:dyDescent="0.25">
      <c r="A92" s="233" t="s">
        <v>143</v>
      </c>
      <c r="B92" s="234"/>
      <c r="C92" s="234" t="s">
        <v>563</v>
      </c>
      <c r="D92" s="235">
        <v>152</v>
      </c>
      <c r="E92" s="236">
        <f t="shared" ref="E92:E97" si="47">B92*D92</f>
        <v>0</v>
      </c>
      <c r="F92" s="196"/>
      <c r="G92" s="371" t="s">
        <v>143</v>
      </c>
      <c r="H92" s="372"/>
      <c r="I92" s="372" t="s">
        <v>563</v>
      </c>
      <c r="J92" s="373">
        <v>152</v>
      </c>
      <c r="K92" s="374">
        <f t="shared" ref="K92:K97" si="48">H92*J92</f>
        <v>0</v>
      </c>
      <c r="L92" s="319"/>
      <c r="M92" s="371" t="s">
        <v>143</v>
      </c>
      <c r="N92" s="372"/>
      <c r="O92" s="372" t="s">
        <v>563</v>
      </c>
      <c r="P92" s="373">
        <v>152</v>
      </c>
      <c r="Q92" s="374">
        <f t="shared" ref="Q92:Q97" si="49">N92*P92</f>
        <v>0</v>
      </c>
      <c r="R92" s="319"/>
      <c r="S92" s="371" t="s">
        <v>143</v>
      </c>
      <c r="T92" s="372"/>
      <c r="U92" s="372" t="s">
        <v>563</v>
      </c>
      <c r="V92" s="373">
        <v>152</v>
      </c>
      <c r="W92" s="374">
        <f t="shared" ref="W92:W97" si="50">T92*V92</f>
        <v>0</v>
      </c>
      <c r="X92" s="319"/>
      <c r="Y92" s="371" t="s">
        <v>143</v>
      </c>
      <c r="Z92" s="372"/>
      <c r="AA92" s="372" t="s">
        <v>563</v>
      </c>
      <c r="AB92" s="373">
        <v>152</v>
      </c>
      <c r="AC92" s="374">
        <f t="shared" ref="AC92:AC97" si="51">Z92*AB92</f>
        <v>0</v>
      </c>
      <c r="AD92" s="319"/>
      <c r="AE92" s="371" t="s">
        <v>143</v>
      </c>
      <c r="AF92" s="372"/>
      <c r="AG92" s="372" t="s">
        <v>563</v>
      </c>
      <c r="AH92" s="373">
        <v>152</v>
      </c>
      <c r="AI92" s="374">
        <f t="shared" ref="AI92:AI97" si="52">AF92*AH92</f>
        <v>0</v>
      </c>
      <c r="AJ92" s="319"/>
    </row>
    <row r="93" spans="1:36" s="126" customFormat="1" x14ac:dyDescent="0.25">
      <c r="A93" s="233" t="s">
        <v>630</v>
      </c>
      <c r="B93" s="234"/>
      <c r="C93" s="234" t="s">
        <v>563</v>
      </c>
      <c r="D93" s="235">
        <v>152</v>
      </c>
      <c r="E93" s="236">
        <f t="shared" si="47"/>
        <v>0</v>
      </c>
      <c r="F93" s="196"/>
      <c r="G93" s="371" t="s">
        <v>630</v>
      </c>
      <c r="H93" s="372"/>
      <c r="I93" s="372" t="s">
        <v>563</v>
      </c>
      <c r="J93" s="373">
        <v>152</v>
      </c>
      <c r="K93" s="374">
        <f t="shared" si="48"/>
        <v>0</v>
      </c>
      <c r="L93" s="319"/>
      <c r="M93" s="371" t="s">
        <v>630</v>
      </c>
      <c r="N93" s="372"/>
      <c r="O93" s="372" t="s">
        <v>563</v>
      </c>
      <c r="P93" s="373">
        <v>152</v>
      </c>
      <c r="Q93" s="374">
        <f t="shared" si="49"/>
        <v>0</v>
      </c>
      <c r="R93" s="319"/>
      <c r="S93" s="371" t="s">
        <v>630</v>
      </c>
      <c r="T93" s="372"/>
      <c r="U93" s="372" t="s">
        <v>563</v>
      </c>
      <c r="V93" s="373">
        <v>152</v>
      </c>
      <c r="W93" s="374">
        <f t="shared" si="50"/>
        <v>0</v>
      </c>
      <c r="X93" s="319"/>
      <c r="Y93" s="371" t="s">
        <v>630</v>
      </c>
      <c r="Z93" s="372"/>
      <c r="AA93" s="372" t="s">
        <v>563</v>
      </c>
      <c r="AB93" s="373">
        <v>152</v>
      </c>
      <c r="AC93" s="374">
        <f t="shared" si="51"/>
        <v>0</v>
      </c>
      <c r="AD93" s="319"/>
      <c r="AE93" s="371" t="s">
        <v>630</v>
      </c>
      <c r="AF93" s="372"/>
      <c r="AG93" s="372" t="s">
        <v>563</v>
      </c>
      <c r="AH93" s="373">
        <v>152</v>
      </c>
      <c r="AI93" s="374">
        <f t="shared" si="52"/>
        <v>0</v>
      </c>
      <c r="AJ93" s="319"/>
    </row>
    <row r="94" spans="1:36" s="126" customFormat="1" ht="30" x14ac:dyDescent="0.25">
      <c r="A94" s="233" t="s">
        <v>145</v>
      </c>
      <c r="B94" s="234"/>
      <c r="C94" s="234" t="s">
        <v>563</v>
      </c>
      <c r="D94" s="235">
        <v>152</v>
      </c>
      <c r="E94" s="236">
        <f t="shared" si="47"/>
        <v>0</v>
      </c>
      <c r="F94" s="196"/>
      <c r="G94" s="371" t="s">
        <v>145</v>
      </c>
      <c r="H94" s="372"/>
      <c r="I94" s="372" t="s">
        <v>563</v>
      </c>
      <c r="J94" s="373">
        <v>152</v>
      </c>
      <c r="K94" s="374">
        <f t="shared" si="48"/>
        <v>0</v>
      </c>
      <c r="L94" s="319"/>
      <c r="M94" s="371" t="s">
        <v>145</v>
      </c>
      <c r="N94" s="372"/>
      <c r="O94" s="372" t="s">
        <v>563</v>
      </c>
      <c r="P94" s="373">
        <v>152</v>
      </c>
      <c r="Q94" s="374">
        <f t="shared" si="49"/>
        <v>0</v>
      </c>
      <c r="R94" s="319"/>
      <c r="S94" s="371" t="s">
        <v>145</v>
      </c>
      <c r="T94" s="372"/>
      <c r="U94" s="372" t="s">
        <v>563</v>
      </c>
      <c r="V94" s="373">
        <v>152</v>
      </c>
      <c r="W94" s="374">
        <f t="shared" si="50"/>
        <v>0</v>
      </c>
      <c r="X94" s="319"/>
      <c r="Y94" s="371" t="s">
        <v>145</v>
      </c>
      <c r="Z94" s="372"/>
      <c r="AA94" s="372" t="s">
        <v>563</v>
      </c>
      <c r="AB94" s="373">
        <v>152</v>
      </c>
      <c r="AC94" s="374">
        <f t="shared" si="51"/>
        <v>0</v>
      </c>
      <c r="AD94" s="319"/>
      <c r="AE94" s="371" t="s">
        <v>145</v>
      </c>
      <c r="AF94" s="372"/>
      <c r="AG94" s="372" t="s">
        <v>563</v>
      </c>
      <c r="AH94" s="373">
        <v>152</v>
      </c>
      <c r="AI94" s="374">
        <f t="shared" si="52"/>
        <v>0</v>
      </c>
      <c r="AJ94" s="319"/>
    </row>
    <row r="95" spans="1:36" s="126" customFormat="1" ht="30" x14ac:dyDescent="0.25">
      <c r="A95" s="233" t="s">
        <v>147</v>
      </c>
      <c r="B95" s="234"/>
      <c r="C95" s="234" t="s">
        <v>563</v>
      </c>
      <c r="D95" s="235">
        <v>264</v>
      </c>
      <c r="E95" s="236">
        <f t="shared" si="47"/>
        <v>0</v>
      </c>
      <c r="F95" s="196"/>
      <c r="G95" s="371" t="s">
        <v>147</v>
      </c>
      <c r="H95" s="372"/>
      <c r="I95" s="372" t="s">
        <v>563</v>
      </c>
      <c r="J95" s="373">
        <v>264</v>
      </c>
      <c r="K95" s="374">
        <f t="shared" si="48"/>
        <v>0</v>
      </c>
      <c r="L95" s="319"/>
      <c r="M95" s="371" t="s">
        <v>147</v>
      </c>
      <c r="N95" s="372"/>
      <c r="O95" s="372" t="s">
        <v>563</v>
      </c>
      <c r="P95" s="373">
        <v>264</v>
      </c>
      <c r="Q95" s="374">
        <f t="shared" si="49"/>
        <v>0</v>
      </c>
      <c r="R95" s="319"/>
      <c r="S95" s="371" t="s">
        <v>147</v>
      </c>
      <c r="T95" s="372"/>
      <c r="U95" s="372" t="s">
        <v>563</v>
      </c>
      <c r="V95" s="373">
        <v>264</v>
      </c>
      <c r="W95" s="374">
        <f t="shared" si="50"/>
        <v>0</v>
      </c>
      <c r="X95" s="319"/>
      <c r="Y95" s="371" t="s">
        <v>147</v>
      </c>
      <c r="Z95" s="372"/>
      <c r="AA95" s="372" t="s">
        <v>563</v>
      </c>
      <c r="AB95" s="373">
        <v>264</v>
      </c>
      <c r="AC95" s="374">
        <f t="shared" si="51"/>
        <v>0</v>
      </c>
      <c r="AD95" s="319"/>
      <c r="AE95" s="371" t="s">
        <v>147</v>
      </c>
      <c r="AF95" s="372"/>
      <c r="AG95" s="372" t="s">
        <v>563</v>
      </c>
      <c r="AH95" s="373">
        <v>264</v>
      </c>
      <c r="AI95" s="374">
        <f t="shared" si="52"/>
        <v>0</v>
      </c>
      <c r="AJ95" s="319"/>
    </row>
    <row r="96" spans="1:36" s="126" customFormat="1" x14ac:dyDescent="0.25">
      <c r="A96" s="233" t="s">
        <v>162</v>
      </c>
      <c r="B96" s="234"/>
      <c r="C96" s="234" t="s">
        <v>563</v>
      </c>
      <c r="D96" s="235">
        <v>0</v>
      </c>
      <c r="E96" s="236">
        <f t="shared" si="47"/>
        <v>0</v>
      </c>
      <c r="F96" s="196"/>
      <c r="G96" s="371" t="s">
        <v>162</v>
      </c>
      <c r="H96" s="372"/>
      <c r="I96" s="372" t="s">
        <v>563</v>
      </c>
      <c r="J96" s="373">
        <v>0</v>
      </c>
      <c r="K96" s="374">
        <f t="shared" si="48"/>
        <v>0</v>
      </c>
      <c r="L96" s="319"/>
      <c r="M96" s="371" t="s">
        <v>162</v>
      </c>
      <c r="N96" s="372"/>
      <c r="O96" s="372" t="s">
        <v>563</v>
      </c>
      <c r="P96" s="373">
        <v>0</v>
      </c>
      <c r="Q96" s="374">
        <f t="shared" si="49"/>
        <v>0</v>
      </c>
      <c r="R96" s="319"/>
      <c r="S96" s="371" t="s">
        <v>162</v>
      </c>
      <c r="T96" s="372"/>
      <c r="U96" s="372" t="s">
        <v>563</v>
      </c>
      <c r="V96" s="373">
        <v>0</v>
      </c>
      <c r="W96" s="374">
        <f t="shared" si="50"/>
        <v>0</v>
      </c>
      <c r="X96" s="319"/>
      <c r="Y96" s="371" t="s">
        <v>162</v>
      </c>
      <c r="Z96" s="372"/>
      <c r="AA96" s="372" t="s">
        <v>563</v>
      </c>
      <c r="AB96" s="373">
        <v>0</v>
      </c>
      <c r="AC96" s="374">
        <f t="shared" si="51"/>
        <v>0</v>
      </c>
      <c r="AD96" s="319"/>
      <c r="AE96" s="371" t="s">
        <v>162</v>
      </c>
      <c r="AF96" s="372"/>
      <c r="AG96" s="372" t="s">
        <v>563</v>
      </c>
      <c r="AH96" s="373">
        <v>0</v>
      </c>
      <c r="AI96" s="374">
        <f t="shared" si="52"/>
        <v>0</v>
      </c>
      <c r="AJ96" s="319"/>
    </row>
    <row r="97" spans="1:36" s="126" customFormat="1" ht="17.25" customHeight="1" thickBot="1" x14ac:dyDescent="0.3">
      <c r="A97" s="237" t="s">
        <v>162</v>
      </c>
      <c r="B97" s="238"/>
      <c r="C97" s="238" t="s">
        <v>563</v>
      </c>
      <c r="D97" s="239">
        <v>0</v>
      </c>
      <c r="E97" s="240">
        <f t="shared" si="47"/>
        <v>0</v>
      </c>
      <c r="F97" s="196"/>
      <c r="G97" s="375" t="s">
        <v>162</v>
      </c>
      <c r="H97" s="376"/>
      <c r="I97" s="376" t="s">
        <v>563</v>
      </c>
      <c r="J97" s="377">
        <v>0</v>
      </c>
      <c r="K97" s="378">
        <f t="shared" si="48"/>
        <v>0</v>
      </c>
      <c r="L97" s="319"/>
      <c r="M97" s="375" t="s">
        <v>162</v>
      </c>
      <c r="N97" s="376"/>
      <c r="O97" s="376" t="s">
        <v>563</v>
      </c>
      <c r="P97" s="377">
        <v>0</v>
      </c>
      <c r="Q97" s="378">
        <f t="shared" si="49"/>
        <v>0</v>
      </c>
      <c r="R97" s="319"/>
      <c r="S97" s="375" t="s">
        <v>162</v>
      </c>
      <c r="T97" s="376"/>
      <c r="U97" s="376" t="s">
        <v>563</v>
      </c>
      <c r="V97" s="377">
        <v>0</v>
      </c>
      <c r="W97" s="378">
        <f t="shared" si="50"/>
        <v>0</v>
      </c>
      <c r="X97" s="319"/>
      <c r="Y97" s="375" t="s">
        <v>162</v>
      </c>
      <c r="Z97" s="376"/>
      <c r="AA97" s="376" t="s">
        <v>563</v>
      </c>
      <c r="AB97" s="377">
        <v>0</v>
      </c>
      <c r="AC97" s="378">
        <f t="shared" si="51"/>
        <v>0</v>
      </c>
      <c r="AD97" s="319"/>
      <c r="AE97" s="375" t="s">
        <v>162</v>
      </c>
      <c r="AF97" s="376"/>
      <c r="AG97" s="376" t="s">
        <v>563</v>
      </c>
      <c r="AH97" s="377">
        <v>0</v>
      </c>
      <c r="AI97" s="378">
        <f t="shared" si="52"/>
        <v>0</v>
      </c>
      <c r="AJ97" s="319"/>
    </row>
    <row r="98" spans="1:36" s="126" customFormat="1" ht="18.75" customHeight="1" thickTop="1" thickBot="1" x14ac:dyDescent="0.3">
      <c r="A98" s="243" t="s">
        <v>149</v>
      </c>
      <c r="B98" s="244">
        <f>SUM(B92:B97)</f>
        <v>0</v>
      </c>
      <c r="C98" s="244"/>
      <c r="D98" s="245"/>
      <c r="E98" s="246">
        <f>SUM(E92:E97)</f>
        <v>0</v>
      </c>
      <c r="F98" s="196"/>
      <c r="G98" s="381" t="s">
        <v>149</v>
      </c>
      <c r="H98" s="382">
        <f>SUM(H92:H97)</f>
        <v>0</v>
      </c>
      <c r="I98" s="382"/>
      <c r="J98" s="383"/>
      <c r="K98" s="384">
        <f>SUM(K92:K97)</f>
        <v>0</v>
      </c>
      <c r="L98" s="319"/>
      <c r="M98" s="381" t="s">
        <v>149</v>
      </c>
      <c r="N98" s="382">
        <f>SUM(N92:N97)</f>
        <v>0</v>
      </c>
      <c r="O98" s="382"/>
      <c r="P98" s="383"/>
      <c r="Q98" s="384">
        <f>SUM(Q92:Q97)</f>
        <v>0</v>
      </c>
      <c r="R98" s="319"/>
      <c r="S98" s="381" t="s">
        <v>149</v>
      </c>
      <c r="T98" s="382">
        <f>SUM(T92:T97)</f>
        <v>0</v>
      </c>
      <c r="U98" s="382"/>
      <c r="V98" s="383"/>
      <c r="W98" s="384">
        <f>SUM(W92:W97)</f>
        <v>0</v>
      </c>
      <c r="X98" s="319"/>
      <c r="Y98" s="381" t="s">
        <v>149</v>
      </c>
      <c r="Z98" s="382">
        <f>SUM(Z92:Z97)</f>
        <v>0</v>
      </c>
      <c r="AA98" s="382"/>
      <c r="AB98" s="383"/>
      <c r="AC98" s="384">
        <f>SUM(AC92:AC97)</f>
        <v>0</v>
      </c>
      <c r="AD98" s="319"/>
      <c r="AE98" s="381" t="s">
        <v>149</v>
      </c>
      <c r="AF98" s="382">
        <f>SUM(AF92:AF97)</f>
        <v>0</v>
      </c>
      <c r="AG98" s="382"/>
      <c r="AH98" s="383"/>
      <c r="AI98" s="384">
        <f>SUM(AI92:AI97)</f>
        <v>0</v>
      </c>
      <c r="AJ98" s="319"/>
    </row>
    <row r="99" spans="1:36" s="126" customFormat="1" ht="15.75" thickBot="1" x14ac:dyDescent="0.3">
      <c r="A99" s="247" t="s">
        <v>135</v>
      </c>
      <c r="B99" s="248"/>
      <c r="C99" s="248"/>
      <c r="D99" s="248"/>
      <c r="E99" s="41">
        <f>E77+E90+E98</f>
        <v>0</v>
      </c>
      <c r="F99" s="196"/>
      <c r="G99" s="385" t="s">
        <v>135</v>
      </c>
      <c r="H99" s="386"/>
      <c r="I99" s="386"/>
      <c r="J99" s="386"/>
      <c r="K99" s="327">
        <f>K77+K90+K98</f>
        <v>0</v>
      </c>
      <c r="L99" s="319"/>
      <c r="M99" s="385" t="s">
        <v>135</v>
      </c>
      <c r="N99" s="386"/>
      <c r="O99" s="386"/>
      <c r="P99" s="386"/>
      <c r="Q99" s="327">
        <f>Q77+Q90+Q98</f>
        <v>0</v>
      </c>
      <c r="R99" s="319"/>
      <c r="S99" s="385" t="s">
        <v>135</v>
      </c>
      <c r="T99" s="386"/>
      <c r="U99" s="386"/>
      <c r="V99" s="386"/>
      <c r="W99" s="327">
        <f>W77+W90+W98</f>
        <v>0</v>
      </c>
      <c r="X99" s="319"/>
      <c r="Y99" s="385" t="s">
        <v>135</v>
      </c>
      <c r="Z99" s="386"/>
      <c r="AA99" s="386"/>
      <c r="AB99" s="386"/>
      <c r="AC99" s="327">
        <f>AC77+AC90+AC98</f>
        <v>0</v>
      </c>
      <c r="AD99" s="319"/>
      <c r="AE99" s="385" t="s">
        <v>135</v>
      </c>
      <c r="AF99" s="386"/>
      <c r="AG99" s="386"/>
      <c r="AH99" s="386"/>
      <c r="AI99" s="327">
        <f>AI77+AI90+AI98</f>
        <v>0</v>
      </c>
      <c r="AJ99" s="319"/>
    </row>
    <row r="100" spans="1:36" s="126" customFormat="1" ht="15.75" thickBot="1" x14ac:dyDescent="0.3">
      <c r="A100" s="249"/>
      <c r="B100" s="234"/>
      <c r="C100" s="234"/>
      <c r="D100" s="235"/>
      <c r="E100" s="235"/>
      <c r="F100" s="196"/>
      <c r="G100" s="387"/>
      <c r="H100" s="372"/>
      <c r="I100" s="372"/>
      <c r="J100" s="373"/>
      <c r="K100" s="373"/>
      <c r="L100" s="319"/>
      <c r="M100" s="387"/>
      <c r="N100" s="372"/>
      <c r="O100" s="372"/>
      <c r="P100" s="373"/>
      <c r="Q100" s="373"/>
      <c r="R100" s="319"/>
      <c r="S100" s="387"/>
      <c r="T100" s="372"/>
      <c r="U100" s="372"/>
      <c r="V100" s="373"/>
      <c r="W100" s="373"/>
      <c r="X100" s="319"/>
      <c r="Y100" s="387"/>
      <c r="Z100" s="372"/>
      <c r="AA100" s="372"/>
      <c r="AB100" s="373"/>
      <c r="AC100" s="373"/>
      <c r="AD100" s="319"/>
      <c r="AE100" s="387"/>
      <c r="AF100" s="372"/>
      <c r="AG100" s="372"/>
      <c r="AH100" s="373"/>
      <c r="AI100" s="373"/>
      <c r="AJ100" s="319"/>
    </row>
    <row r="101" spans="1:36" x14ac:dyDescent="0.25">
      <c r="A101" s="34" t="s">
        <v>609</v>
      </c>
      <c r="B101" s="260"/>
      <c r="C101" s="260"/>
      <c r="D101" s="260"/>
      <c r="E101" s="261"/>
      <c r="F101" s="196"/>
      <c r="G101" s="322" t="s">
        <v>609</v>
      </c>
      <c r="H101" s="260"/>
      <c r="I101" s="260"/>
      <c r="J101" s="260"/>
      <c r="K101" s="261"/>
      <c r="M101" s="322" t="s">
        <v>609</v>
      </c>
      <c r="N101" s="260"/>
      <c r="O101" s="260"/>
      <c r="P101" s="260"/>
      <c r="Q101" s="261"/>
      <c r="S101" s="322" t="s">
        <v>609</v>
      </c>
      <c r="T101" s="260"/>
      <c r="U101" s="260"/>
      <c r="V101" s="260"/>
      <c r="W101" s="261"/>
      <c r="Y101" s="322" t="s">
        <v>609</v>
      </c>
      <c r="Z101" s="260"/>
      <c r="AA101" s="260"/>
      <c r="AB101" s="260"/>
      <c r="AC101" s="261"/>
      <c r="AE101" s="322" t="s">
        <v>609</v>
      </c>
      <c r="AF101" s="260"/>
      <c r="AG101" s="260"/>
      <c r="AH101" s="260"/>
      <c r="AI101" s="261"/>
    </row>
    <row r="102" spans="1:36" x14ac:dyDescent="0.25">
      <c r="A102" s="197" t="s">
        <v>122</v>
      </c>
      <c r="B102" s="198" t="s">
        <v>576</v>
      </c>
      <c r="C102" s="198" t="s">
        <v>137</v>
      </c>
      <c r="D102" s="198" t="s">
        <v>188</v>
      </c>
      <c r="E102" s="199" t="s">
        <v>124</v>
      </c>
      <c r="F102" s="196"/>
      <c r="G102" s="337" t="s">
        <v>122</v>
      </c>
      <c r="H102" s="338" t="s">
        <v>576</v>
      </c>
      <c r="I102" s="338" t="s">
        <v>137</v>
      </c>
      <c r="J102" s="338" t="s">
        <v>188</v>
      </c>
      <c r="K102" s="339" t="s">
        <v>124</v>
      </c>
      <c r="M102" s="337" t="s">
        <v>122</v>
      </c>
      <c r="N102" s="338" t="s">
        <v>576</v>
      </c>
      <c r="O102" s="338" t="s">
        <v>137</v>
      </c>
      <c r="P102" s="338" t="s">
        <v>188</v>
      </c>
      <c r="Q102" s="339" t="s">
        <v>124</v>
      </c>
      <c r="S102" s="337" t="s">
        <v>122</v>
      </c>
      <c r="T102" s="338" t="s">
        <v>576</v>
      </c>
      <c r="U102" s="338" t="s">
        <v>137</v>
      </c>
      <c r="V102" s="338" t="s">
        <v>188</v>
      </c>
      <c r="W102" s="339" t="s">
        <v>124</v>
      </c>
      <c r="Y102" s="337" t="s">
        <v>122</v>
      </c>
      <c r="Z102" s="338" t="s">
        <v>576</v>
      </c>
      <c r="AA102" s="338" t="s">
        <v>137</v>
      </c>
      <c r="AB102" s="338" t="s">
        <v>188</v>
      </c>
      <c r="AC102" s="339" t="s">
        <v>124</v>
      </c>
      <c r="AE102" s="337" t="s">
        <v>122</v>
      </c>
      <c r="AF102" s="338" t="s">
        <v>576</v>
      </c>
      <c r="AG102" s="338" t="s">
        <v>137</v>
      </c>
      <c r="AH102" s="338" t="s">
        <v>188</v>
      </c>
      <c r="AI102" s="339" t="s">
        <v>124</v>
      </c>
    </row>
    <row r="103" spans="1:36" x14ac:dyDescent="0.25">
      <c r="A103" s="200" t="s">
        <v>125</v>
      </c>
      <c r="B103" s="201"/>
      <c r="C103" s="201" t="s">
        <v>543</v>
      </c>
      <c r="D103" s="202">
        <v>165</v>
      </c>
      <c r="E103" s="203">
        <f t="shared" ref="E103:E111" si="53">B103*D103</f>
        <v>0</v>
      </c>
      <c r="F103" s="196"/>
      <c r="G103" s="340" t="s">
        <v>125</v>
      </c>
      <c r="H103" s="341"/>
      <c r="I103" s="341" t="s">
        <v>543</v>
      </c>
      <c r="J103" s="342">
        <v>165</v>
      </c>
      <c r="K103" s="343">
        <f t="shared" ref="K103:K111" si="54">H103*J103</f>
        <v>0</v>
      </c>
      <c r="M103" s="340" t="s">
        <v>125</v>
      </c>
      <c r="N103" s="341"/>
      <c r="O103" s="341" t="s">
        <v>543</v>
      </c>
      <c r="P103" s="342">
        <v>165</v>
      </c>
      <c r="Q103" s="343">
        <f t="shared" ref="Q103:Q111" si="55">N103*P103</f>
        <v>0</v>
      </c>
      <c r="S103" s="340" t="s">
        <v>125</v>
      </c>
      <c r="T103" s="341"/>
      <c r="U103" s="341" t="s">
        <v>543</v>
      </c>
      <c r="V103" s="342">
        <v>165</v>
      </c>
      <c r="W103" s="343">
        <f t="shared" ref="W103:W111" si="56">T103*V103</f>
        <v>0</v>
      </c>
      <c r="Y103" s="340" t="s">
        <v>125</v>
      </c>
      <c r="Z103" s="341"/>
      <c r="AA103" s="341" t="s">
        <v>543</v>
      </c>
      <c r="AB103" s="342">
        <v>165</v>
      </c>
      <c r="AC103" s="343">
        <f t="shared" ref="AC103:AC111" si="57">Z103*AB103</f>
        <v>0</v>
      </c>
      <c r="AE103" s="340" t="s">
        <v>125</v>
      </c>
      <c r="AF103" s="341"/>
      <c r="AG103" s="341" t="s">
        <v>543</v>
      </c>
      <c r="AH103" s="342">
        <v>165</v>
      </c>
      <c r="AI103" s="343">
        <f t="shared" ref="AI103:AI111" si="58">AF103*AH103</f>
        <v>0</v>
      </c>
    </row>
    <row r="104" spans="1:36" x14ac:dyDescent="0.25">
      <c r="A104" s="200" t="s">
        <v>126</v>
      </c>
      <c r="B104" s="201"/>
      <c r="C104" s="201" t="s">
        <v>543</v>
      </c>
      <c r="D104" s="202">
        <v>139</v>
      </c>
      <c r="E104" s="203">
        <f t="shared" si="53"/>
        <v>0</v>
      </c>
      <c r="F104" s="196"/>
      <c r="G104" s="340" t="s">
        <v>126</v>
      </c>
      <c r="H104" s="341"/>
      <c r="I104" s="341" t="s">
        <v>543</v>
      </c>
      <c r="J104" s="342">
        <v>139</v>
      </c>
      <c r="K104" s="343">
        <f t="shared" si="54"/>
        <v>0</v>
      </c>
      <c r="M104" s="340" t="s">
        <v>126</v>
      </c>
      <c r="N104" s="341"/>
      <c r="O104" s="341" t="s">
        <v>543</v>
      </c>
      <c r="P104" s="342">
        <v>139</v>
      </c>
      <c r="Q104" s="343">
        <f t="shared" si="55"/>
        <v>0</v>
      </c>
      <c r="S104" s="340" t="s">
        <v>126</v>
      </c>
      <c r="T104" s="341"/>
      <c r="U104" s="341" t="s">
        <v>543</v>
      </c>
      <c r="V104" s="342">
        <v>139</v>
      </c>
      <c r="W104" s="343">
        <f t="shared" si="56"/>
        <v>0</v>
      </c>
      <c r="Y104" s="340" t="s">
        <v>126</v>
      </c>
      <c r="Z104" s="341"/>
      <c r="AA104" s="341" t="s">
        <v>543</v>
      </c>
      <c r="AB104" s="342">
        <v>139</v>
      </c>
      <c r="AC104" s="343">
        <f t="shared" si="57"/>
        <v>0</v>
      </c>
      <c r="AE104" s="340" t="s">
        <v>126</v>
      </c>
      <c r="AF104" s="341"/>
      <c r="AG104" s="341" t="s">
        <v>543</v>
      </c>
      <c r="AH104" s="342">
        <v>139</v>
      </c>
      <c r="AI104" s="343">
        <f t="shared" si="58"/>
        <v>0</v>
      </c>
    </row>
    <row r="105" spans="1:36" x14ac:dyDescent="0.25">
      <c r="A105" s="200" t="s">
        <v>127</v>
      </c>
      <c r="B105" s="201"/>
      <c r="C105" s="201" t="s">
        <v>543</v>
      </c>
      <c r="D105" s="202">
        <v>139</v>
      </c>
      <c r="E105" s="203">
        <f t="shared" si="53"/>
        <v>0</v>
      </c>
      <c r="F105" s="196"/>
      <c r="G105" s="340" t="s">
        <v>127</v>
      </c>
      <c r="H105" s="341"/>
      <c r="I105" s="341" t="s">
        <v>543</v>
      </c>
      <c r="J105" s="342">
        <v>139</v>
      </c>
      <c r="K105" s="343">
        <f t="shared" si="54"/>
        <v>0</v>
      </c>
      <c r="M105" s="340" t="s">
        <v>127</v>
      </c>
      <c r="N105" s="341"/>
      <c r="O105" s="341" t="s">
        <v>543</v>
      </c>
      <c r="P105" s="342">
        <v>139</v>
      </c>
      <c r="Q105" s="343">
        <f t="shared" si="55"/>
        <v>0</v>
      </c>
      <c r="S105" s="340" t="s">
        <v>127</v>
      </c>
      <c r="T105" s="341"/>
      <c r="U105" s="341" t="s">
        <v>543</v>
      </c>
      <c r="V105" s="342">
        <v>139</v>
      </c>
      <c r="W105" s="343">
        <f t="shared" si="56"/>
        <v>0</v>
      </c>
      <c r="Y105" s="340" t="s">
        <v>127</v>
      </c>
      <c r="Z105" s="341"/>
      <c r="AA105" s="341" t="s">
        <v>543</v>
      </c>
      <c r="AB105" s="342">
        <v>139</v>
      </c>
      <c r="AC105" s="343">
        <f t="shared" si="57"/>
        <v>0</v>
      </c>
      <c r="AE105" s="340" t="s">
        <v>127</v>
      </c>
      <c r="AF105" s="341"/>
      <c r="AG105" s="341" t="s">
        <v>543</v>
      </c>
      <c r="AH105" s="342">
        <v>139</v>
      </c>
      <c r="AI105" s="343">
        <f t="shared" si="58"/>
        <v>0</v>
      </c>
    </row>
    <row r="106" spans="1:36" x14ac:dyDescent="0.25">
      <c r="A106" s="200" t="s">
        <v>129</v>
      </c>
      <c r="B106" s="201"/>
      <c r="C106" s="201" t="s">
        <v>543</v>
      </c>
      <c r="D106" s="202">
        <v>119</v>
      </c>
      <c r="E106" s="203">
        <f t="shared" si="53"/>
        <v>0</v>
      </c>
      <c r="F106" s="196"/>
      <c r="G106" s="340" t="s">
        <v>129</v>
      </c>
      <c r="H106" s="341"/>
      <c r="I106" s="341" t="s">
        <v>543</v>
      </c>
      <c r="J106" s="342">
        <v>119</v>
      </c>
      <c r="K106" s="343">
        <f t="shared" si="54"/>
        <v>0</v>
      </c>
      <c r="M106" s="340" t="s">
        <v>129</v>
      </c>
      <c r="N106" s="341"/>
      <c r="O106" s="341" t="s">
        <v>543</v>
      </c>
      <c r="P106" s="342">
        <v>119</v>
      </c>
      <c r="Q106" s="343">
        <f t="shared" si="55"/>
        <v>0</v>
      </c>
      <c r="S106" s="340" t="s">
        <v>129</v>
      </c>
      <c r="T106" s="341"/>
      <c r="U106" s="341" t="s">
        <v>543</v>
      </c>
      <c r="V106" s="342">
        <v>119</v>
      </c>
      <c r="W106" s="343">
        <f t="shared" si="56"/>
        <v>0</v>
      </c>
      <c r="Y106" s="340" t="s">
        <v>129</v>
      </c>
      <c r="Z106" s="341"/>
      <c r="AA106" s="341" t="s">
        <v>543</v>
      </c>
      <c r="AB106" s="342">
        <v>119</v>
      </c>
      <c r="AC106" s="343">
        <f t="shared" si="57"/>
        <v>0</v>
      </c>
      <c r="AE106" s="340" t="s">
        <v>129</v>
      </c>
      <c r="AF106" s="341"/>
      <c r="AG106" s="341" t="s">
        <v>543</v>
      </c>
      <c r="AH106" s="342">
        <v>119</v>
      </c>
      <c r="AI106" s="343">
        <f t="shared" si="58"/>
        <v>0</v>
      </c>
    </row>
    <row r="107" spans="1:36" x14ac:dyDescent="0.25">
      <c r="A107" s="200" t="s">
        <v>130</v>
      </c>
      <c r="B107" s="201"/>
      <c r="C107" s="201" t="s">
        <v>543</v>
      </c>
      <c r="D107" s="202">
        <v>99</v>
      </c>
      <c r="E107" s="203">
        <f t="shared" si="53"/>
        <v>0</v>
      </c>
      <c r="F107" s="196"/>
      <c r="G107" s="340" t="s">
        <v>130</v>
      </c>
      <c r="H107" s="341"/>
      <c r="I107" s="341" t="s">
        <v>543</v>
      </c>
      <c r="J107" s="342">
        <v>99</v>
      </c>
      <c r="K107" s="343">
        <f t="shared" si="54"/>
        <v>0</v>
      </c>
      <c r="M107" s="340" t="s">
        <v>130</v>
      </c>
      <c r="N107" s="341"/>
      <c r="O107" s="341" t="s">
        <v>543</v>
      </c>
      <c r="P107" s="342">
        <v>99</v>
      </c>
      <c r="Q107" s="343">
        <f t="shared" si="55"/>
        <v>0</v>
      </c>
      <c r="S107" s="340" t="s">
        <v>130</v>
      </c>
      <c r="T107" s="341"/>
      <c r="U107" s="341" t="s">
        <v>543</v>
      </c>
      <c r="V107" s="342">
        <v>99</v>
      </c>
      <c r="W107" s="343">
        <f t="shared" si="56"/>
        <v>0</v>
      </c>
      <c r="Y107" s="340" t="s">
        <v>130</v>
      </c>
      <c r="Z107" s="341"/>
      <c r="AA107" s="341" t="s">
        <v>543</v>
      </c>
      <c r="AB107" s="342">
        <v>99</v>
      </c>
      <c r="AC107" s="343">
        <f t="shared" si="57"/>
        <v>0</v>
      </c>
      <c r="AE107" s="340" t="s">
        <v>130</v>
      </c>
      <c r="AF107" s="341"/>
      <c r="AG107" s="341" t="s">
        <v>543</v>
      </c>
      <c r="AH107" s="342">
        <v>99</v>
      </c>
      <c r="AI107" s="343">
        <f t="shared" si="58"/>
        <v>0</v>
      </c>
    </row>
    <row r="108" spans="1:36" x14ac:dyDescent="0.25">
      <c r="A108" s="200" t="s">
        <v>131</v>
      </c>
      <c r="B108" s="201"/>
      <c r="C108" s="201" t="s">
        <v>543</v>
      </c>
      <c r="D108" s="202">
        <v>92</v>
      </c>
      <c r="E108" s="203">
        <f t="shared" si="53"/>
        <v>0</v>
      </c>
      <c r="F108" s="196"/>
      <c r="G108" s="340" t="s">
        <v>131</v>
      </c>
      <c r="H108" s="341"/>
      <c r="I108" s="341" t="s">
        <v>543</v>
      </c>
      <c r="J108" s="342">
        <v>92</v>
      </c>
      <c r="K108" s="343">
        <f t="shared" si="54"/>
        <v>0</v>
      </c>
      <c r="M108" s="340" t="s">
        <v>131</v>
      </c>
      <c r="N108" s="341"/>
      <c r="O108" s="341" t="s">
        <v>543</v>
      </c>
      <c r="P108" s="342">
        <v>92</v>
      </c>
      <c r="Q108" s="343">
        <f t="shared" si="55"/>
        <v>0</v>
      </c>
      <c r="S108" s="340" t="s">
        <v>131</v>
      </c>
      <c r="T108" s="341"/>
      <c r="U108" s="341" t="s">
        <v>543</v>
      </c>
      <c r="V108" s="342">
        <v>92</v>
      </c>
      <c r="W108" s="343">
        <f t="shared" si="56"/>
        <v>0</v>
      </c>
      <c r="Y108" s="340" t="s">
        <v>131</v>
      </c>
      <c r="Z108" s="341"/>
      <c r="AA108" s="341" t="s">
        <v>543</v>
      </c>
      <c r="AB108" s="342">
        <v>92</v>
      </c>
      <c r="AC108" s="343">
        <f t="shared" si="57"/>
        <v>0</v>
      </c>
      <c r="AE108" s="340" t="s">
        <v>131</v>
      </c>
      <c r="AF108" s="341"/>
      <c r="AG108" s="341" t="s">
        <v>543</v>
      </c>
      <c r="AH108" s="342">
        <v>92</v>
      </c>
      <c r="AI108" s="343">
        <f t="shared" si="58"/>
        <v>0</v>
      </c>
    </row>
    <row r="109" spans="1:36" x14ac:dyDescent="0.25">
      <c r="A109" s="200" t="s">
        <v>132</v>
      </c>
      <c r="B109" s="201"/>
      <c r="C109" s="201" t="s">
        <v>543</v>
      </c>
      <c r="D109" s="202">
        <v>79</v>
      </c>
      <c r="E109" s="203">
        <f t="shared" si="53"/>
        <v>0</v>
      </c>
      <c r="F109" s="196"/>
      <c r="G109" s="340" t="s">
        <v>132</v>
      </c>
      <c r="H109" s="341"/>
      <c r="I109" s="341" t="s">
        <v>543</v>
      </c>
      <c r="J109" s="342">
        <v>79</v>
      </c>
      <c r="K109" s="343">
        <f t="shared" si="54"/>
        <v>0</v>
      </c>
      <c r="M109" s="340" t="s">
        <v>132</v>
      </c>
      <c r="N109" s="341"/>
      <c r="O109" s="341" t="s">
        <v>543</v>
      </c>
      <c r="P109" s="342">
        <v>79</v>
      </c>
      <c r="Q109" s="343">
        <f t="shared" si="55"/>
        <v>0</v>
      </c>
      <c r="S109" s="340" t="s">
        <v>132</v>
      </c>
      <c r="T109" s="341"/>
      <c r="U109" s="341" t="s">
        <v>543</v>
      </c>
      <c r="V109" s="342">
        <v>79</v>
      </c>
      <c r="W109" s="343">
        <f t="shared" si="56"/>
        <v>0</v>
      </c>
      <c r="Y109" s="340" t="s">
        <v>132</v>
      </c>
      <c r="Z109" s="341"/>
      <c r="AA109" s="341" t="s">
        <v>543</v>
      </c>
      <c r="AB109" s="342">
        <v>79</v>
      </c>
      <c r="AC109" s="343">
        <f t="shared" si="57"/>
        <v>0</v>
      </c>
      <c r="AE109" s="340" t="s">
        <v>132</v>
      </c>
      <c r="AF109" s="341"/>
      <c r="AG109" s="341" t="s">
        <v>543</v>
      </c>
      <c r="AH109" s="342">
        <v>79</v>
      </c>
      <c r="AI109" s="343">
        <f t="shared" si="58"/>
        <v>0</v>
      </c>
    </row>
    <row r="110" spans="1:36" x14ac:dyDescent="0.25">
      <c r="A110" s="200" t="s">
        <v>133</v>
      </c>
      <c r="B110" s="201"/>
      <c r="C110" s="201" t="s">
        <v>543</v>
      </c>
      <c r="D110" s="202">
        <v>73</v>
      </c>
      <c r="E110" s="203">
        <f t="shared" si="53"/>
        <v>0</v>
      </c>
      <c r="F110" s="196"/>
      <c r="G110" s="340" t="s">
        <v>133</v>
      </c>
      <c r="H110" s="341"/>
      <c r="I110" s="341" t="s">
        <v>543</v>
      </c>
      <c r="J110" s="342">
        <v>73</v>
      </c>
      <c r="K110" s="343">
        <f t="shared" si="54"/>
        <v>0</v>
      </c>
      <c r="M110" s="340" t="s">
        <v>133</v>
      </c>
      <c r="N110" s="341"/>
      <c r="O110" s="341" t="s">
        <v>543</v>
      </c>
      <c r="P110" s="342">
        <v>73</v>
      </c>
      <c r="Q110" s="343">
        <f t="shared" si="55"/>
        <v>0</v>
      </c>
      <c r="S110" s="340" t="s">
        <v>133</v>
      </c>
      <c r="T110" s="341"/>
      <c r="U110" s="341" t="s">
        <v>543</v>
      </c>
      <c r="V110" s="342">
        <v>73</v>
      </c>
      <c r="W110" s="343">
        <f t="shared" si="56"/>
        <v>0</v>
      </c>
      <c r="Y110" s="340" t="s">
        <v>133</v>
      </c>
      <c r="Z110" s="341"/>
      <c r="AA110" s="341" t="s">
        <v>543</v>
      </c>
      <c r="AB110" s="342">
        <v>73</v>
      </c>
      <c r="AC110" s="343">
        <f t="shared" si="57"/>
        <v>0</v>
      </c>
      <c r="AE110" s="340" t="s">
        <v>133</v>
      </c>
      <c r="AF110" s="341"/>
      <c r="AG110" s="341" t="s">
        <v>543</v>
      </c>
      <c r="AH110" s="342">
        <v>73</v>
      </c>
      <c r="AI110" s="343">
        <f t="shared" si="58"/>
        <v>0</v>
      </c>
    </row>
    <row r="111" spans="1:36" ht="15.75" thickBot="1" x14ac:dyDescent="0.3">
      <c r="A111" s="230" t="s">
        <v>134</v>
      </c>
      <c r="B111" s="205"/>
      <c r="C111" s="205" t="s">
        <v>543</v>
      </c>
      <c r="D111" s="206">
        <v>59</v>
      </c>
      <c r="E111" s="207">
        <f t="shared" si="53"/>
        <v>0</v>
      </c>
      <c r="F111" s="196"/>
      <c r="G111" s="368" t="s">
        <v>134</v>
      </c>
      <c r="H111" s="345"/>
      <c r="I111" s="345" t="s">
        <v>543</v>
      </c>
      <c r="J111" s="346">
        <v>59</v>
      </c>
      <c r="K111" s="347">
        <f t="shared" si="54"/>
        <v>0</v>
      </c>
      <c r="M111" s="368" t="s">
        <v>134</v>
      </c>
      <c r="N111" s="345"/>
      <c r="O111" s="345" t="s">
        <v>543</v>
      </c>
      <c r="P111" s="346">
        <v>59</v>
      </c>
      <c r="Q111" s="347">
        <f t="shared" si="55"/>
        <v>0</v>
      </c>
      <c r="S111" s="368" t="s">
        <v>134</v>
      </c>
      <c r="T111" s="345"/>
      <c r="U111" s="345" t="s">
        <v>543</v>
      </c>
      <c r="V111" s="346">
        <v>59</v>
      </c>
      <c r="W111" s="347">
        <f t="shared" si="56"/>
        <v>0</v>
      </c>
      <c r="Y111" s="368" t="s">
        <v>134</v>
      </c>
      <c r="Z111" s="345"/>
      <c r="AA111" s="345" t="s">
        <v>543</v>
      </c>
      <c r="AB111" s="346">
        <v>59</v>
      </c>
      <c r="AC111" s="347">
        <f t="shared" si="57"/>
        <v>0</v>
      </c>
      <c r="AE111" s="368" t="s">
        <v>134</v>
      </c>
      <c r="AF111" s="345"/>
      <c r="AG111" s="345" t="s">
        <v>543</v>
      </c>
      <c r="AH111" s="346">
        <v>59</v>
      </c>
      <c r="AI111" s="347">
        <f t="shared" si="58"/>
        <v>0</v>
      </c>
    </row>
    <row r="112" spans="1:36" ht="16.5" thickTop="1" thickBot="1" x14ac:dyDescent="0.3">
      <c r="A112" s="35" t="s">
        <v>135</v>
      </c>
      <c r="B112" s="208">
        <f>SUM(B103:B111)</f>
        <v>0</v>
      </c>
      <c r="C112" s="208"/>
      <c r="D112" s="209"/>
      <c r="E112" s="321">
        <f>SUM(E103:E111)</f>
        <v>0</v>
      </c>
      <c r="F112" s="196"/>
      <c r="G112" s="323" t="s">
        <v>135</v>
      </c>
      <c r="H112" s="348">
        <f>SUM(H103:H111)</f>
        <v>0</v>
      </c>
      <c r="I112" s="348"/>
      <c r="J112" s="349"/>
      <c r="K112" s="321">
        <f>SUM(K103:K111)</f>
        <v>0</v>
      </c>
      <c r="M112" s="323" t="s">
        <v>135</v>
      </c>
      <c r="N112" s="348">
        <f>SUM(N103:N111)</f>
        <v>0</v>
      </c>
      <c r="O112" s="348"/>
      <c r="P112" s="349"/>
      <c r="Q112" s="321">
        <f>SUM(Q103:Q111)</f>
        <v>0</v>
      </c>
      <c r="S112" s="323" t="s">
        <v>135</v>
      </c>
      <c r="T112" s="348">
        <f>SUM(T103:T111)</f>
        <v>0</v>
      </c>
      <c r="U112" s="348"/>
      <c r="V112" s="349"/>
      <c r="W112" s="321">
        <f>SUM(W103:W111)</f>
        <v>0</v>
      </c>
      <c r="Y112" s="323" t="s">
        <v>135</v>
      </c>
      <c r="Z112" s="348">
        <f>SUM(Z103:Z111)</f>
        <v>0</v>
      </c>
      <c r="AA112" s="348"/>
      <c r="AB112" s="349"/>
      <c r="AC112" s="321">
        <f>SUM(AC103:AC111)</f>
        <v>0</v>
      </c>
      <c r="AE112" s="323" t="s">
        <v>135</v>
      </c>
      <c r="AF112" s="348">
        <f>SUM(AF103:AF111)</f>
        <v>0</v>
      </c>
      <c r="AG112" s="348"/>
      <c r="AH112" s="349"/>
      <c r="AI112" s="321">
        <f>SUM(AI103:AI111)</f>
        <v>0</v>
      </c>
    </row>
    <row r="113" spans="1:35" ht="15.75" thickBot="1" x14ac:dyDescent="0.3">
      <c r="A113" s="248"/>
      <c r="B113" s="186"/>
      <c r="C113" s="186"/>
      <c r="D113" s="211"/>
      <c r="E113" s="196"/>
      <c r="F113" s="196"/>
      <c r="G113" s="386"/>
      <c r="H113" s="331"/>
      <c r="I113" s="331"/>
      <c r="J113" s="351"/>
      <c r="K113" s="336"/>
      <c r="M113" s="386"/>
      <c r="N113" s="331"/>
      <c r="O113" s="331"/>
      <c r="P113" s="351"/>
      <c r="Q113" s="336"/>
      <c r="S113" s="386"/>
      <c r="T113" s="331"/>
      <c r="U113" s="331"/>
      <c r="V113" s="351"/>
      <c r="W113" s="336"/>
      <c r="Y113" s="386"/>
      <c r="Z113" s="331"/>
      <c r="AA113" s="331"/>
      <c r="AB113" s="351"/>
      <c r="AC113" s="336"/>
      <c r="AE113" s="386"/>
      <c r="AF113" s="331"/>
      <c r="AG113" s="331"/>
      <c r="AH113" s="351"/>
      <c r="AI113" s="336"/>
    </row>
    <row r="114" spans="1:35" x14ac:dyDescent="0.25">
      <c r="A114" s="34" t="s">
        <v>189</v>
      </c>
      <c r="B114" s="278" t="s">
        <v>576</v>
      </c>
      <c r="C114" s="227" t="s">
        <v>137</v>
      </c>
      <c r="D114" s="279" t="s">
        <v>141</v>
      </c>
      <c r="E114" s="228" t="s">
        <v>124</v>
      </c>
      <c r="F114" s="196"/>
      <c r="G114" s="322" t="s">
        <v>189</v>
      </c>
      <c r="H114" s="278" t="s">
        <v>576</v>
      </c>
      <c r="I114" s="365" t="s">
        <v>137</v>
      </c>
      <c r="J114" s="392" t="s">
        <v>141</v>
      </c>
      <c r="K114" s="366" t="s">
        <v>124</v>
      </c>
      <c r="M114" s="322" t="s">
        <v>189</v>
      </c>
      <c r="N114" s="278" t="s">
        <v>576</v>
      </c>
      <c r="O114" s="365" t="s">
        <v>137</v>
      </c>
      <c r="P114" s="392" t="s">
        <v>141</v>
      </c>
      <c r="Q114" s="366" t="s">
        <v>124</v>
      </c>
      <c r="S114" s="322" t="s">
        <v>189</v>
      </c>
      <c r="T114" s="278" t="s">
        <v>576</v>
      </c>
      <c r="U114" s="365" t="s">
        <v>137</v>
      </c>
      <c r="V114" s="392" t="s">
        <v>141</v>
      </c>
      <c r="W114" s="366" t="s">
        <v>124</v>
      </c>
      <c r="Y114" s="322" t="s">
        <v>189</v>
      </c>
      <c r="Z114" s="278" t="s">
        <v>576</v>
      </c>
      <c r="AA114" s="365" t="s">
        <v>137</v>
      </c>
      <c r="AB114" s="392" t="s">
        <v>141</v>
      </c>
      <c r="AC114" s="366" t="s">
        <v>124</v>
      </c>
      <c r="AE114" s="322" t="s">
        <v>189</v>
      </c>
      <c r="AF114" s="278" t="s">
        <v>576</v>
      </c>
      <c r="AG114" s="365" t="s">
        <v>137</v>
      </c>
      <c r="AH114" s="392" t="s">
        <v>141</v>
      </c>
      <c r="AI114" s="366" t="s">
        <v>124</v>
      </c>
    </row>
    <row r="115" spans="1:35" s="319" customFormat="1" x14ac:dyDescent="0.25">
      <c r="A115" s="340" t="s">
        <v>126</v>
      </c>
      <c r="B115" s="341"/>
      <c r="C115" s="341" t="s">
        <v>543</v>
      </c>
      <c r="D115" s="342">
        <v>139</v>
      </c>
      <c r="E115" s="343">
        <f t="shared" ref="E115:E144" si="59">B115*D115</f>
        <v>0</v>
      </c>
      <c r="F115" s="336"/>
      <c r="G115" s="340" t="s">
        <v>126</v>
      </c>
      <c r="H115" s="341"/>
      <c r="I115" s="341" t="s">
        <v>543</v>
      </c>
      <c r="J115" s="342">
        <v>139</v>
      </c>
      <c r="K115" s="343">
        <f t="shared" ref="K115:K120" si="60">H115*J115</f>
        <v>0</v>
      </c>
      <c r="M115" s="340" t="s">
        <v>126</v>
      </c>
      <c r="N115" s="341"/>
      <c r="O115" s="341" t="s">
        <v>543</v>
      </c>
      <c r="P115" s="342">
        <v>139</v>
      </c>
      <c r="Q115" s="343">
        <f t="shared" ref="Q115:Q120" si="61">N115*P115</f>
        <v>0</v>
      </c>
      <c r="S115" s="340" t="s">
        <v>126</v>
      </c>
      <c r="T115" s="341"/>
      <c r="U115" s="341" t="s">
        <v>543</v>
      </c>
      <c r="V115" s="342">
        <v>139</v>
      </c>
      <c r="W115" s="343">
        <f t="shared" ref="W115:W120" si="62">T115*V115</f>
        <v>0</v>
      </c>
      <c r="Y115" s="340" t="s">
        <v>126</v>
      </c>
      <c r="Z115" s="341"/>
      <c r="AA115" s="341" t="s">
        <v>543</v>
      </c>
      <c r="AB115" s="342">
        <v>139</v>
      </c>
      <c r="AC115" s="343">
        <f t="shared" ref="AC115:AC120" si="63">Z115*AB115</f>
        <v>0</v>
      </c>
      <c r="AE115" s="340" t="s">
        <v>126</v>
      </c>
      <c r="AF115" s="341"/>
      <c r="AG115" s="341" t="s">
        <v>543</v>
      </c>
      <c r="AH115" s="342">
        <v>139</v>
      </c>
      <c r="AI115" s="343">
        <f t="shared" ref="AI115:AI120" si="64">AF115*AH115</f>
        <v>0</v>
      </c>
    </row>
    <row r="116" spans="1:35" s="319" customFormat="1" x14ac:dyDescent="0.25">
      <c r="A116" s="340" t="s">
        <v>127</v>
      </c>
      <c r="B116" s="341"/>
      <c r="C116" s="341" t="s">
        <v>543</v>
      </c>
      <c r="D116" s="342">
        <v>139</v>
      </c>
      <c r="E116" s="343">
        <f t="shared" si="59"/>
        <v>0</v>
      </c>
      <c r="F116" s="336"/>
      <c r="G116" s="340" t="s">
        <v>127</v>
      </c>
      <c r="H116" s="341"/>
      <c r="I116" s="341" t="s">
        <v>543</v>
      </c>
      <c r="J116" s="342">
        <v>139</v>
      </c>
      <c r="K116" s="343">
        <f t="shared" si="60"/>
        <v>0</v>
      </c>
      <c r="M116" s="340" t="s">
        <v>127</v>
      </c>
      <c r="N116" s="341"/>
      <c r="O116" s="341" t="s">
        <v>543</v>
      </c>
      <c r="P116" s="342">
        <v>139</v>
      </c>
      <c r="Q116" s="343">
        <f t="shared" si="61"/>
        <v>0</v>
      </c>
      <c r="S116" s="340" t="s">
        <v>127</v>
      </c>
      <c r="T116" s="341"/>
      <c r="U116" s="341" t="s">
        <v>543</v>
      </c>
      <c r="V116" s="342">
        <v>139</v>
      </c>
      <c r="W116" s="343">
        <f t="shared" si="62"/>
        <v>0</v>
      </c>
      <c r="Y116" s="340" t="s">
        <v>127</v>
      </c>
      <c r="Z116" s="341"/>
      <c r="AA116" s="341" t="s">
        <v>543</v>
      </c>
      <c r="AB116" s="342">
        <v>139</v>
      </c>
      <c r="AC116" s="343">
        <f t="shared" si="63"/>
        <v>0</v>
      </c>
      <c r="AE116" s="340" t="s">
        <v>127</v>
      </c>
      <c r="AF116" s="341"/>
      <c r="AG116" s="341" t="s">
        <v>543</v>
      </c>
      <c r="AH116" s="342">
        <v>139</v>
      </c>
      <c r="AI116" s="343">
        <f t="shared" si="64"/>
        <v>0</v>
      </c>
    </row>
    <row r="117" spans="1:35" s="319" customFormat="1" x14ac:dyDescent="0.25">
      <c r="A117" s="340" t="s">
        <v>129</v>
      </c>
      <c r="B117" s="341"/>
      <c r="C117" s="341" t="s">
        <v>543</v>
      </c>
      <c r="D117" s="342">
        <v>119</v>
      </c>
      <c r="E117" s="343">
        <f t="shared" si="59"/>
        <v>0</v>
      </c>
      <c r="F117" s="336"/>
      <c r="G117" s="340" t="s">
        <v>129</v>
      </c>
      <c r="H117" s="341"/>
      <c r="I117" s="341" t="s">
        <v>543</v>
      </c>
      <c r="J117" s="342">
        <v>119</v>
      </c>
      <c r="K117" s="343">
        <f t="shared" si="60"/>
        <v>0</v>
      </c>
      <c r="M117" s="340" t="s">
        <v>129</v>
      </c>
      <c r="N117" s="341"/>
      <c r="O117" s="341" t="s">
        <v>543</v>
      </c>
      <c r="P117" s="342">
        <v>119</v>
      </c>
      <c r="Q117" s="343">
        <f t="shared" si="61"/>
        <v>0</v>
      </c>
      <c r="S117" s="340" t="s">
        <v>129</v>
      </c>
      <c r="T117" s="341"/>
      <c r="U117" s="341" t="s">
        <v>543</v>
      </c>
      <c r="V117" s="342">
        <v>119</v>
      </c>
      <c r="W117" s="343">
        <f t="shared" si="62"/>
        <v>0</v>
      </c>
      <c r="Y117" s="340" t="s">
        <v>129</v>
      </c>
      <c r="Z117" s="341"/>
      <c r="AA117" s="341" t="s">
        <v>543</v>
      </c>
      <c r="AB117" s="342">
        <v>119</v>
      </c>
      <c r="AC117" s="343">
        <f t="shared" si="63"/>
        <v>0</v>
      </c>
      <c r="AE117" s="340" t="s">
        <v>129</v>
      </c>
      <c r="AF117" s="341"/>
      <c r="AG117" s="341" t="s">
        <v>543</v>
      </c>
      <c r="AH117" s="342">
        <v>119</v>
      </c>
      <c r="AI117" s="343">
        <f t="shared" si="64"/>
        <v>0</v>
      </c>
    </row>
    <row r="118" spans="1:35" s="319" customFormat="1" x14ac:dyDescent="0.25">
      <c r="A118" s="340" t="s">
        <v>130</v>
      </c>
      <c r="B118" s="341"/>
      <c r="C118" s="341" t="s">
        <v>543</v>
      </c>
      <c r="D118" s="342">
        <v>99</v>
      </c>
      <c r="E118" s="343">
        <f t="shared" si="59"/>
        <v>0</v>
      </c>
      <c r="F118" s="336"/>
      <c r="G118" s="340" t="s">
        <v>130</v>
      </c>
      <c r="H118" s="341"/>
      <c r="I118" s="341" t="s">
        <v>543</v>
      </c>
      <c r="J118" s="342">
        <v>99</v>
      </c>
      <c r="K118" s="343">
        <f t="shared" si="60"/>
        <v>0</v>
      </c>
      <c r="M118" s="340" t="s">
        <v>130</v>
      </c>
      <c r="N118" s="341"/>
      <c r="O118" s="341" t="s">
        <v>543</v>
      </c>
      <c r="P118" s="342">
        <v>99</v>
      </c>
      <c r="Q118" s="343">
        <f t="shared" si="61"/>
        <v>0</v>
      </c>
      <c r="S118" s="340" t="s">
        <v>130</v>
      </c>
      <c r="T118" s="341"/>
      <c r="U118" s="341" t="s">
        <v>543</v>
      </c>
      <c r="V118" s="342">
        <v>99</v>
      </c>
      <c r="W118" s="343">
        <f t="shared" si="62"/>
        <v>0</v>
      </c>
      <c r="Y118" s="340" t="s">
        <v>130</v>
      </c>
      <c r="Z118" s="341"/>
      <c r="AA118" s="341" t="s">
        <v>543</v>
      </c>
      <c r="AB118" s="342">
        <v>99</v>
      </c>
      <c r="AC118" s="343">
        <f t="shared" si="63"/>
        <v>0</v>
      </c>
      <c r="AE118" s="340" t="s">
        <v>130</v>
      </c>
      <c r="AF118" s="341"/>
      <c r="AG118" s="341" t="s">
        <v>543</v>
      </c>
      <c r="AH118" s="342">
        <v>99</v>
      </c>
      <c r="AI118" s="343">
        <f t="shared" si="64"/>
        <v>0</v>
      </c>
    </row>
    <row r="119" spans="1:35" s="319" customFormat="1" x14ac:dyDescent="0.25">
      <c r="A119" s="340" t="s">
        <v>131</v>
      </c>
      <c r="B119" s="341"/>
      <c r="C119" s="341" t="s">
        <v>543</v>
      </c>
      <c r="D119" s="342">
        <v>92</v>
      </c>
      <c r="E119" s="343">
        <f t="shared" si="59"/>
        <v>0</v>
      </c>
      <c r="F119" s="336"/>
      <c r="G119" s="340" t="s">
        <v>131</v>
      </c>
      <c r="H119" s="341"/>
      <c r="I119" s="341" t="s">
        <v>543</v>
      </c>
      <c r="J119" s="342">
        <v>92</v>
      </c>
      <c r="K119" s="343">
        <f t="shared" si="60"/>
        <v>0</v>
      </c>
      <c r="M119" s="340" t="s">
        <v>131</v>
      </c>
      <c r="N119" s="341"/>
      <c r="O119" s="341" t="s">
        <v>543</v>
      </c>
      <c r="P119" s="342">
        <v>92</v>
      </c>
      <c r="Q119" s="343">
        <f t="shared" si="61"/>
        <v>0</v>
      </c>
      <c r="S119" s="340" t="s">
        <v>131</v>
      </c>
      <c r="T119" s="341"/>
      <c r="U119" s="341" t="s">
        <v>543</v>
      </c>
      <c r="V119" s="342">
        <v>92</v>
      </c>
      <c r="W119" s="343">
        <f t="shared" si="62"/>
        <v>0</v>
      </c>
      <c r="Y119" s="340" t="s">
        <v>131</v>
      </c>
      <c r="Z119" s="341"/>
      <c r="AA119" s="341" t="s">
        <v>543</v>
      </c>
      <c r="AB119" s="342">
        <v>92</v>
      </c>
      <c r="AC119" s="343">
        <f t="shared" si="63"/>
        <v>0</v>
      </c>
      <c r="AE119" s="340" t="s">
        <v>131</v>
      </c>
      <c r="AF119" s="341"/>
      <c r="AG119" s="341" t="s">
        <v>543</v>
      </c>
      <c r="AH119" s="342">
        <v>92</v>
      </c>
      <c r="AI119" s="343">
        <f t="shared" si="64"/>
        <v>0</v>
      </c>
    </row>
    <row r="120" spans="1:35" s="319" customFormat="1" ht="15.75" thickBot="1" x14ac:dyDescent="0.3">
      <c r="A120" s="344" t="s">
        <v>132</v>
      </c>
      <c r="B120" s="345"/>
      <c r="C120" s="345" t="s">
        <v>543</v>
      </c>
      <c r="D120" s="346">
        <v>79</v>
      </c>
      <c r="E120" s="347">
        <f t="shared" si="59"/>
        <v>0</v>
      </c>
      <c r="F120" s="336"/>
      <c r="G120" s="344" t="s">
        <v>132</v>
      </c>
      <c r="H120" s="345"/>
      <c r="I120" s="345" t="s">
        <v>543</v>
      </c>
      <c r="J120" s="346">
        <v>79</v>
      </c>
      <c r="K120" s="347">
        <f t="shared" si="60"/>
        <v>0</v>
      </c>
      <c r="M120" s="344" t="s">
        <v>132</v>
      </c>
      <c r="N120" s="345"/>
      <c r="O120" s="345" t="s">
        <v>543</v>
      </c>
      <c r="P120" s="346">
        <v>79</v>
      </c>
      <c r="Q120" s="347">
        <f t="shared" si="61"/>
        <v>0</v>
      </c>
      <c r="S120" s="344" t="s">
        <v>132</v>
      </c>
      <c r="T120" s="345"/>
      <c r="U120" s="345" t="s">
        <v>543</v>
      </c>
      <c r="V120" s="346">
        <v>79</v>
      </c>
      <c r="W120" s="347">
        <f t="shared" si="62"/>
        <v>0</v>
      </c>
      <c r="Y120" s="344" t="s">
        <v>132</v>
      </c>
      <c r="Z120" s="345"/>
      <c r="AA120" s="345" t="s">
        <v>543</v>
      </c>
      <c r="AB120" s="346">
        <v>79</v>
      </c>
      <c r="AC120" s="347">
        <f t="shared" si="63"/>
        <v>0</v>
      </c>
      <c r="AE120" s="344" t="s">
        <v>132</v>
      </c>
      <c r="AF120" s="345"/>
      <c r="AG120" s="345" t="s">
        <v>543</v>
      </c>
      <c r="AH120" s="346">
        <v>79</v>
      </c>
      <c r="AI120" s="347">
        <f t="shared" si="64"/>
        <v>0</v>
      </c>
    </row>
    <row r="121" spans="1:35" s="319" customFormat="1" ht="15.75" thickTop="1" x14ac:dyDescent="0.25">
      <c r="A121" s="352" t="s">
        <v>104</v>
      </c>
      <c r="B121" s="353">
        <f>SUM(B112:B120)</f>
        <v>0</v>
      </c>
      <c r="C121" s="353"/>
      <c r="D121" s="324"/>
      <c r="E121" s="325">
        <f>SUM(E115:E120)</f>
        <v>0</v>
      </c>
      <c r="F121" s="336"/>
      <c r="G121" s="352" t="s">
        <v>104</v>
      </c>
      <c r="H121" s="353">
        <f>SUM(H112:H120)</f>
        <v>0</v>
      </c>
      <c r="I121" s="353"/>
      <c r="J121" s="324"/>
      <c r="K121" s="325">
        <f>SUM(K115:K120)</f>
        <v>0</v>
      </c>
      <c r="M121" s="352" t="s">
        <v>104</v>
      </c>
      <c r="N121" s="353">
        <f>SUM(N112:N120)</f>
        <v>0</v>
      </c>
      <c r="O121" s="353"/>
      <c r="P121" s="324"/>
      <c r="Q121" s="325">
        <f>SUM(Q115:Q120)</f>
        <v>0</v>
      </c>
      <c r="S121" s="352" t="s">
        <v>104</v>
      </c>
      <c r="T121" s="353">
        <f>SUM(T112:T120)</f>
        <v>0</v>
      </c>
      <c r="U121" s="353"/>
      <c r="V121" s="324"/>
      <c r="W121" s="325">
        <f>SUM(W115:W120)</f>
        <v>0</v>
      </c>
      <c r="Y121" s="352" t="s">
        <v>104</v>
      </c>
      <c r="Z121" s="353">
        <f>SUM(Z112:Z120)</f>
        <v>0</v>
      </c>
      <c r="AA121" s="353"/>
      <c r="AB121" s="324"/>
      <c r="AC121" s="325">
        <f>SUM(AC115:AC120)</f>
        <v>0</v>
      </c>
      <c r="AE121" s="352" t="s">
        <v>104</v>
      </c>
      <c r="AF121" s="353">
        <f>SUM(AF112:AF120)</f>
        <v>0</v>
      </c>
      <c r="AG121" s="353"/>
      <c r="AH121" s="324"/>
      <c r="AI121" s="325">
        <f>SUM(AI115:AI120)</f>
        <v>0</v>
      </c>
    </row>
    <row r="122" spans="1:35" s="319" customFormat="1" x14ac:dyDescent="0.25">
      <c r="A122" s="352"/>
      <c r="B122" s="341"/>
      <c r="C122" s="341"/>
      <c r="D122" s="330"/>
      <c r="E122" s="343"/>
      <c r="F122" s="336"/>
      <c r="G122" s="352"/>
      <c r="H122" s="341"/>
      <c r="I122" s="341"/>
      <c r="J122" s="330"/>
      <c r="K122" s="343"/>
      <c r="L122" s="330"/>
      <c r="M122" s="352"/>
      <c r="N122" s="341"/>
      <c r="O122" s="341"/>
      <c r="P122" s="330"/>
      <c r="Q122" s="343"/>
      <c r="R122" s="336"/>
      <c r="S122" s="352"/>
      <c r="T122" s="341"/>
      <c r="U122" s="341"/>
      <c r="V122" s="330"/>
      <c r="W122" s="343"/>
      <c r="Y122" s="352"/>
      <c r="Z122" s="341"/>
      <c r="AA122" s="341"/>
      <c r="AB122" s="330"/>
      <c r="AC122" s="343"/>
      <c r="AE122" s="352"/>
      <c r="AF122" s="341"/>
      <c r="AG122" s="341"/>
      <c r="AH122" s="330"/>
      <c r="AI122" s="343"/>
    </row>
    <row r="123" spans="1:35" s="319" customFormat="1" x14ac:dyDescent="0.25">
      <c r="A123" s="352" t="s">
        <v>136</v>
      </c>
      <c r="B123" s="338" t="s">
        <v>576</v>
      </c>
      <c r="C123" s="338" t="s">
        <v>137</v>
      </c>
      <c r="D123" s="338" t="s">
        <v>141</v>
      </c>
      <c r="E123" s="339" t="s">
        <v>124</v>
      </c>
      <c r="F123" s="336"/>
      <c r="G123" s="352" t="s">
        <v>136</v>
      </c>
      <c r="H123" s="338" t="s">
        <v>576</v>
      </c>
      <c r="I123" s="338" t="s">
        <v>137</v>
      </c>
      <c r="J123" s="338" t="s">
        <v>141</v>
      </c>
      <c r="K123" s="339" t="s">
        <v>124</v>
      </c>
      <c r="L123" s="330"/>
      <c r="M123" s="352" t="s">
        <v>136</v>
      </c>
      <c r="N123" s="338" t="s">
        <v>576</v>
      </c>
      <c r="O123" s="338" t="s">
        <v>137</v>
      </c>
      <c r="P123" s="338" t="s">
        <v>141</v>
      </c>
      <c r="Q123" s="339" t="s">
        <v>124</v>
      </c>
      <c r="R123" s="336"/>
      <c r="S123" s="352" t="s">
        <v>136</v>
      </c>
      <c r="T123" s="338" t="s">
        <v>576</v>
      </c>
      <c r="U123" s="338" t="s">
        <v>137</v>
      </c>
      <c r="V123" s="338" t="s">
        <v>141</v>
      </c>
      <c r="W123" s="339" t="s">
        <v>124</v>
      </c>
      <c r="Y123" s="352" t="s">
        <v>136</v>
      </c>
      <c r="Z123" s="338" t="s">
        <v>576</v>
      </c>
      <c r="AA123" s="338" t="s">
        <v>137</v>
      </c>
      <c r="AB123" s="338" t="s">
        <v>141</v>
      </c>
      <c r="AC123" s="339" t="s">
        <v>124</v>
      </c>
      <c r="AE123" s="352" t="s">
        <v>136</v>
      </c>
      <c r="AF123" s="338" t="s">
        <v>576</v>
      </c>
      <c r="AG123" s="338" t="s">
        <v>137</v>
      </c>
      <c r="AH123" s="338" t="s">
        <v>141</v>
      </c>
      <c r="AI123" s="339" t="s">
        <v>124</v>
      </c>
    </row>
    <row r="124" spans="1:35" s="319" customFormat="1" x14ac:dyDescent="0.25">
      <c r="A124" s="354" t="s">
        <v>544</v>
      </c>
      <c r="B124" s="341"/>
      <c r="C124" s="341" t="s">
        <v>546</v>
      </c>
      <c r="D124" s="355">
        <v>0.5</v>
      </c>
      <c r="E124" s="343">
        <f t="shared" ref="E124:E125" si="65">B124*D124</f>
        <v>0</v>
      </c>
      <c r="F124" s="336"/>
      <c r="G124" s="354" t="s">
        <v>544</v>
      </c>
      <c r="H124" s="341"/>
      <c r="I124" s="341" t="s">
        <v>546</v>
      </c>
      <c r="J124" s="355">
        <v>0.5</v>
      </c>
      <c r="K124" s="343">
        <f t="shared" ref="K124:K125" si="66">H124*J124</f>
        <v>0</v>
      </c>
      <c r="L124" s="330"/>
      <c r="M124" s="354" t="s">
        <v>544</v>
      </c>
      <c r="N124" s="341"/>
      <c r="O124" s="341" t="s">
        <v>546</v>
      </c>
      <c r="P124" s="355">
        <v>0.5</v>
      </c>
      <c r="Q124" s="343">
        <f t="shared" ref="Q124:Q125" si="67">N124*P124</f>
        <v>0</v>
      </c>
      <c r="R124" s="336"/>
      <c r="S124" s="354" t="s">
        <v>544</v>
      </c>
      <c r="T124" s="341"/>
      <c r="U124" s="341" t="s">
        <v>546</v>
      </c>
      <c r="V124" s="355">
        <v>0.5</v>
      </c>
      <c r="W124" s="343">
        <f t="shared" ref="W124:W125" si="68">T124*V124</f>
        <v>0</v>
      </c>
      <c r="Y124" s="354" t="s">
        <v>544</v>
      </c>
      <c r="Z124" s="341"/>
      <c r="AA124" s="341" t="s">
        <v>546</v>
      </c>
      <c r="AB124" s="355">
        <v>0.5</v>
      </c>
      <c r="AC124" s="343">
        <f t="shared" ref="AC124:AC125" si="69">Z124*AB124</f>
        <v>0</v>
      </c>
      <c r="AE124" s="354" t="s">
        <v>544</v>
      </c>
      <c r="AF124" s="341"/>
      <c r="AG124" s="341" t="s">
        <v>546</v>
      </c>
      <c r="AH124" s="355">
        <v>0.5</v>
      </c>
      <c r="AI124" s="343">
        <f t="shared" ref="AI124:AI125" si="70">AF124*AH124</f>
        <v>0</v>
      </c>
    </row>
    <row r="125" spans="1:35" s="319" customFormat="1" x14ac:dyDescent="0.25">
      <c r="A125" s="354" t="s">
        <v>545</v>
      </c>
      <c r="B125" s="341"/>
      <c r="C125" s="341" t="s">
        <v>547</v>
      </c>
      <c r="D125" s="342">
        <v>125</v>
      </c>
      <c r="E125" s="343">
        <f t="shared" si="65"/>
        <v>0</v>
      </c>
      <c r="F125" s="336"/>
      <c r="G125" s="354" t="s">
        <v>545</v>
      </c>
      <c r="H125" s="341"/>
      <c r="I125" s="341" t="s">
        <v>547</v>
      </c>
      <c r="J125" s="342">
        <v>125</v>
      </c>
      <c r="K125" s="343">
        <f t="shared" si="66"/>
        <v>0</v>
      </c>
      <c r="L125" s="330"/>
      <c r="M125" s="354" t="s">
        <v>545</v>
      </c>
      <c r="N125" s="341"/>
      <c r="O125" s="341" t="s">
        <v>547</v>
      </c>
      <c r="P125" s="342">
        <v>125</v>
      </c>
      <c r="Q125" s="343">
        <f t="shared" si="67"/>
        <v>0</v>
      </c>
      <c r="R125" s="336"/>
      <c r="S125" s="354" t="s">
        <v>545</v>
      </c>
      <c r="T125" s="341"/>
      <c r="U125" s="341" t="s">
        <v>547</v>
      </c>
      <c r="V125" s="342">
        <v>125</v>
      </c>
      <c r="W125" s="343">
        <f t="shared" si="68"/>
        <v>0</v>
      </c>
      <c r="Y125" s="354" t="s">
        <v>545</v>
      </c>
      <c r="Z125" s="341"/>
      <c r="AA125" s="341" t="s">
        <v>547</v>
      </c>
      <c r="AB125" s="342">
        <v>125</v>
      </c>
      <c r="AC125" s="343">
        <f t="shared" si="69"/>
        <v>0</v>
      </c>
      <c r="AE125" s="354" t="s">
        <v>545</v>
      </c>
      <c r="AF125" s="341"/>
      <c r="AG125" s="341" t="s">
        <v>547</v>
      </c>
      <c r="AH125" s="342">
        <v>125</v>
      </c>
      <c r="AI125" s="343">
        <f t="shared" si="70"/>
        <v>0</v>
      </c>
    </row>
    <row r="126" spans="1:35" s="319" customFormat="1" x14ac:dyDescent="0.25">
      <c r="A126" s="354" t="s">
        <v>318</v>
      </c>
      <c r="B126" s="341"/>
      <c r="C126" s="341" t="s">
        <v>548</v>
      </c>
      <c r="D126" s="356">
        <v>10</v>
      </c>
      <c r="E126" s="343">
        <f>B126*D126</f>
        <v>0</v>
      </c>
      <c r="F126" s="336"/>
      <c r="G126" s="354" t="s">
        <v>318</v>
      </c>
      <c r="H126" s="341"/>
      <c r="I126" s="341" t="s">
        <v>548</v>
      </c>
      <c r="J126" s="356">
        <v>10</v>
      </c>
      <c r="K126" s="343">
        <f>H126*J126</f>
        <v>0</v>
      </c>
      <c r="L126" s="330"/>
      <c r="M126" s="354" t="s">
        <v>318</v>
      </c>
      <c r="N126" s="341"/>
      <c r="O126" s="341" t="s">
        <v>548</v>
      </c>
      <c r="P126" s="356">
        <v>10</v>
      </c>
      <c r="Q126" s="343">
        <f>N126*P126</f>
        <v>0</v>
      </c>
      <c r="R126" s="336"/>
      <c r="S126" s="354" t="s">
        <v>318</v>
      </c>
      <c r="T126" s="341"/>
      <c r="U126" s="341" t="s">
        <v>548</v>
      </c>
      <c r="V126" s="356">
        <v>10</v>
      </c>
      <c r="W126" s="343">
        <f>T126*V126</f>
        <v>0</v>
      </c>
      <c r="Y126" s="354" t="s">
        <v>318</v>
      </c>
      <c r="Z126" s="341"/>
      <c r="AA126" s="341" t="s">
        <v>548</v>
      </c>
      <c r="AB126" s="356">
        <v>10</v>
      </c>
      <c r="AC126" s="343">
        <f>Z126*AB126</f>
        <v>0</v>
      </c>
      <c r="AE126" s="354" t="s">
        <v>318</v>
      </c>
      <c r="AF126" s="341"/>
      <c r="AG126" s="341" t="s">
        <v>548</v>
      </c>
      <c r="AH126" s="356">
        <v>10</v>
      </c>
      <c r="AI126" s="343">
        <f>AF126*AH126</f>
        <v>0</v>
      </c>
    </row>
    <row r="127" spans="1:35" s="319" customFormat="1" x14ac:dyDescent="0.25">
      <c r="A127" s="354" t="s">
        <v>319</v>
      </c>
      <c r="B127" s="341"/>
      <c r="C127" s="341" t="s">
        <v>548</v>
      </c>
      <c r="D127" s="342">
        <v>60</v>
      </c>
      <c r="E127" s="343">
        <f t="shared" ref="E127:E132" si="71">B127*D127</f>
        <v>0</v>
      </c>
      <c r="F127" s="336"/>
      <c r="G127" s="354" t="s">
        <v>319</v>
      </c>
      <c r="H127" s="341"/>
      <c r="I127" s="341" t="s">
        <v>548</v>
      </c>
      <c r="J127" s="342">
        <v>60</v>
      </c>
      <c r="K127" s="343">
        <f t="shared" ref="K127:K132" si="72">H127*J127</f>
        <v>0</v>
      </c>
      <c r="L127" s="330"/>
      <c r="M127" s="354" t="s">
        <v>319</v>
      </c>
      <c r="N127" s="341"/>
      <c r="O127" s="341" t="s">
        <v>548</v>
      </c>
      <c r="P127" s="342">
        <v>60</v>
      </c>
      <c r="Q127" s="343">
        <f t="shared" ref="Q127:Q132" si="73">N127*P127</f>
        <v>0</v>
      </c>
      <c r="R127" s="336"/>
      <c r="S127" s="354" t="s">
        <v>319</v>
      </c>
      <c r="T127" s="341"/>
      <c r="U127" s="341" t="s">
        <v>548</v>
      </c>
      <c r="V127" s="342">
        <v>60</v>
      </c>
      <c r="W127" s="343">
        <f t="shared" ref="W127:W132" si="74">T127*V127</f>
        <v>0</v>
      </c>
      <c r="Y127" s="354" t="s">
        <v>319</v>
      </c>
      <c r="Z127" s="341"/>
      <c r="AA127" s="341" t="s">
        <v>548</v>
      </c>
      <c r="AB127" s="342">
        <v>60</v>
      </c>
      <c r="AC127" s="343">
        <f t="shared" ref="AC127:AC132" si="75">Z127*AB127</f>
        <v>0</v>
      </c>
      <c r="AE127" s="354" t="s">
        <v>319</v>
      </c>
      <c r="AF127" s="341"/>
      <c r="AG127" s="341" t="s">
        <v>548</v>
      </c>
      <c r="AH127" s="342">
        <v>60</v>
      </c>
      <c r="AI127" s="343">
        <f t="shared" ref="AI127:AI132" si="76">AF127*AH127</f>
        <v>0</v>
      </c>
    </row>
    <row r="128" spans="1:35" s="319" customFormat="1" x14ac:dyDescent="0.25">
      <c r="A128" s="354" t="s">
        <v>320</v>
      </c>
      <c r="B128" s="341"/>
      <c r="C128" s="341" t="s">
        <v>548</v>
      </c>
      <c r="D128" s="342">
        <v>10</v>
      </c>
      <c r="E128" s="343">
        <f t="shared" si="71"/>
        <v>0</v>
      </c>
      <c r="F128" s="336"/>
      <c r="G128" s="354" t="s">
        <v>320</v>
      </c>
      <c r="H128" s="341"/>
      <c r="I128" s="341" t="s">
        <v>548</v>
      </c>
      <c r="J128" s="342">
        <v>10</v>
      </c>
      <c r="K128" s="343">
        <f t="shared" si="72"/>
        <v>0</v>
      </c>
      <c r="L128" s="330"/>
      <c r="M128" s="354" t="s">
        <v>320</v>
      </c>
      <c r="N128" s="341"/>
      <c r="O128" s="341" t="s">
        <v>548</v>
      </c>
      <c r="P128" s="342">
        <v>10</v>
      </c>
      <c r="Q128" s="343">
        <f t="shared" si="73"/>
        <v>0</v>
      </c>
      <c r="R128" s="336"/>
      <c r="S128" s="354" t="s">
        <v>320</v>
      </c>
      <c r="T128" s="341"/>
      <c r="U128" s="341" t="s">
        <v>548</v>
      </c>
      <c r="V128" s="342">
        <v>10</v>
      </c>
      <c r="W128" s="343">
        <f t="shared" si="74"/>
        <v>0</v>
      </c>
      <c r="Y128" s="354" t="s">
        <v>320</v>
      </c>
      <c r="Z128" s="341"/>
      <c r="AA128" s="341" t="s">
        <v>548</v>
      </c>
      <c r="AB128" s="342">
        <v>10</v>
      </c>
      <c r="AC128" s="343">
        <f t="shared" si="75"/>
        <v>0</v>
      </c>
      <c r="AE128" s="354" t="s">
        <v>320</v>
      </c>
      <c r="AF128" s="341"/>
      <c r="AG128" s="341" t="s">
        <v>548</v>
      </c>
      <c r="AH128" s="342">
        <v>10</v>
      </c>
      <c r="AI128" s="343">
        <f t="shared" si="76"/>
        <v>0</v>
      </c>
    </row>
    <row r="129" spans="1:36" s="319" customFormat="1" x14ac:dyDescent="0.25">
      <c r="A129" s="354" t="s">
        <v>571</v>
      </c>
      <c r="B129" s="341"/>
      <c r="C129" s="341" t="s">
        <v>548</v>
      </c>
      <c r="D129" s="342">
        <v>50</v>
      </c>
      <c r="E129" s="343">
        <f t="shared" si="71"/>
        <v>0</v>
      </c>
      <c r="F129" s="336"/>
      <c r="G129" s="354" t="s">
        <v>571</v>
      </c>
      <c r="H129" s="341"/>
      <c r="I129" s="341" t="s">
        <v>548</v>
      </c>
      <c r="J129" s="342">
        <v>50</v>
      </c>
      <c r="K129" s="343">
        <f t="shared" si="72"/>
        <v>0</v>
      </c>
      <c r="L129" s="330"/>
      <c r="M129" s="354" t="s">
        <v>571</v>
      </c>
      <c r="N129" s="341"/>
      <c r="O129" s="341" t="s">
        <v>548</v>
      </c>
      <c r="P129" s="342">
        <v>50</v>
      </c>
      <c r="Q129" s="343">
        <f t="shared" si="73"/>
        <v>0</v>
      </c>
      <c r="R129" s="336"/>
      <c r="S129" s="354" t="s">
        <v>571</v>
      </c>
      <c r="T129" s="341"/>
      <c r="U129" s="341" t="s">
        <v>548</v>
      </c>
      <c r="V129" s="342">
        <v>50</v>
      </c>
      <c r="W129" s="343">
        <f t="shared" si="74"/>
        <v>0</v>
      </c>
      <c r="Y129" s="354" t="s">
        <v>571</v>
      </c>
      <c r="Z129" s="341"/>
      <c r="AA129" s="341" t="s">
        <v>548</v>
      </c>
      <c r="AB129" s="342">
        <v>50</v>
      </c>
      <c r="AC129" s="343">
        <f t="shared" si="75"/>
        <v>0</v>
      </c>
      <c r="AE129" s="354" t="s">
        <v>571</v>
      </c>
      <c r="AF129" s="341"/>
      <c r="AG129" s="341" t="s">
        <v>548</v>
      </c>
      <c r="AH129" s="342">
        <v>50</v>
      </c>
      <c r="AI129" s="343">
        <f t="shared" si="76"/>
        <v>0</v>
      </c>
    </row>
    <row r="130" spans="1:36" s="319" customFormat="1" x14ac:dyDescent="0.25">
      <c r="A130" s="354" t="s">
        <v>154</v>
      </c>
      <c r="B130" s="341"/>
      <c r="C130" s="341" t="s">
        <v>548</v>
      </c>
      <c r="D130" s="342">
        <v>25</v>
      </c>
      <c r="E130" s="343">
        <f t="shared" si="71"/>
        <v>0</v>
      </c>
      <c r="F130" s="336"/>
      <c r="G130" s="354" t="s">
        <v>154</v>
      </c>
      <c r="H130" s="341"/>
      <c r="I130" s="341" t="s">
        <v>548</v>
      </c>
      <c r="J130" s="342">
        <v>25</v>
      </c>
      <c r="K130" s="343">
        <f t="shared" si="72"/>
        <v>0</v>
      </c>
      <c r="L130" s="330"/>
      <c r="M130" s="354" t="s">
        <v>154</v>
      </c>
      <c r="N130" s="341"/>
      <c r="O130" s="341" t="s">
        <v>548</v>
      </c>
      <c r="P130" s="342">
        <v>25</v>
      </c>
      <c r="Q130" s="343">
        <f t="shared" si="73"/>
        <v>0</v>
      </c>
      <c r="R130" s="336"/>
      <c r="S130" s="354" t="s">
        <v>154</v>
      </c>
      <c r="T130" s="341"/>
      <c r="U130" s="341" t="s">
        <v>548</v>
      </c>
      <c r="V130" s="342">
        <v>25</v>
      </c>
      <c r="W130" s="343">
        <f t="shared" si="74"/>
        <v>0</v>
      </c>
      <c r="Y130" s="354" t="s">
        <v>154</v>
      </c>
      <c r="Z130" s="341"/>
      <c r="AA130" s="341" t="s">
        <v>548</v>
      </c>
      <c r="AB130" s="342">
        <v>25</v>
      </c>
      <c r="AC130" s="343">
        <f t="shared" si="75"/>
        <v>0</v>
      </c>
      <c r="AE130" s="354" t="s">
        <v>154</v>
      </c>
      <c r="AF130" s="341"/>
      <c r="AG130" s="341" t="s">
        <v>548</v>
      </c>
      <c r="AH130" s="342">
        <v>25</v>
      </c>
      <c r="AI130" s="343">
        <f t="shared" si="76"/>
        <v>0</v>
      </c>
    </row>
    <row r="131" spans="1:36" s="319" customFormat="1" x14ac:dyDescent="0.25">
      <c r="A131" s="354" t="s">
        <v>572</v>
      </c>
      <c r="B131" s="341"/>
      <c r="C131" s="341" t="s">
        <v>548</v>
      </c>
      <c r="D131" s="342">
        <v>25</v>
      </c>
      <c r="E131" s="343">
        <f t="shared" si="71"/>
        <v>0</v>
      </c>
      <c r="F131" s="336"/>
      <c r="G131" s="354" t="s">
        <v>572</v>
      </c>
      <c r="H131" s="341"/>
      <c r="I131" s="341" t="s">
        <v>548</v>
      </c>
      <c r="J131" s="342">
        <v>25</v>
      </c>
      <c r="K131" s="343">
        <f t="shared" si="72"/>
        <v>0</v>
      </c>
      <c r="L131" s="330"/>
      <c r="M131" s="354" t="s">
        <v>572</v>
      </c>
      <c r="N131" s="341"/>
      <c r="O131" s="341" t="s">
        <v>548</v>
      </c>
      <c r="P131" s="342">
        <v>25</v>
      </c>
      <c r="Q131" s="343">
        <f t="shared" si="73"/>
        <v>0</v>
      </c>
      <c r="R131" s="336"/>
      <c r="S131" s="354" t="s">
        <v>572</v>
      </c>
      <c r="T131" s="341"/>
      <c r="U131" s="341" t="s">
        <v>548</v>
      </c>
      <c r="V131" s="342">
        <v>25</v>
      </c>
      <c r="W131" s="343">
        <f t="shared" si="74"/>
        <v>0</v>
      </c>
      <c r="Y131" s="354" t="s">
        <v>572</v>
      </c>
      <c r="Z131" s="341"/>
      <c r="AA131" s="341" t="s">
        <v>548</v>
      </c>
      <c r="AB131" s="342">
        <v>25</v>
      </c>
      <c r="AC131" s="343">
        <f t="shared" si="75"/>
        <v>0</v>
      </c>
      <c r="AE131" s="354" t="s">
        <v>572</v>
      </c>
      <c r="AF131" s="341"/>
      <c r="AG131" s="341" t="s">
        <v>548</v>
      </c>
      <c r="AH131" s="342">
        <v>25</v>
      </c>
      <c r="AI131" s="343">
        <f t="shared" si="76"/>
        <v>0</v>
      </c>
    </row>
    <row r="132" spans="1:36" s="319" customFormat="1" ht="15.75" thickBot="1" x14ac:dyDescent="0.3">
      <c r="A132" s="357" t="s">
        <v>162</v>
      </c>
      <c r="B132" s="345"/>
      <c r="C132" s="345"/>
      <c r="D132" s="346">
        <v>0</v>
      </c>
      <c r="E132" s="347">
        <f t="shared" si="71"/>
        <v>0</v>
      </c>
      <c r="F132" s="336"/>
      <c r="G132" s="357" t="s">
        <v>162</v>
      </c>
      <c r="H132" s="345"/>
      <c r="I132" s="345"/>
      <c r="J132" s="346">
        <v>0</v>
      </c>
      <c r="K132" s="347">
        <f t="shared" si="72"/>
        <v>0</v>
      </c>
      <c r="L132" s="330"/>
      <c r="M132" s="357" t="s">
        <v>162</v>
      </c>
      <c r="N132" s="345"/>
      <c r="O132" s="345"/>
      <c r="P132" s="346">
        <v>0</v>
      </c>
      <c r="Q132" s="347">
        <f t="shared" si="73"/>
        <v>0</v>
      </c>
      <c r="R132" s="336"/>
      <c r="S132" s="357" t="s">
        <v>162</v>
      </c>
      <c r="T132" s="345"/>
      <c r="U132" s="345"/>
      <c r="V132" s="346">
        <v>0</v>
      </c>
      <c r="W132" s="347">
        <f t="shared" si="74"/>
        <v>0</v>
      </c>
      <c r="Y132" s="357" t="s">
        <v>162</v>
      </c>
      <c r="Z132" s="345"/>
      <c r="AA132" s="345"/>
      <c r="AB132" s="346">
        <v>0</v>
      </c>
      <c r="AC132" s="347">
        <f t="shared" si="75"/>
        <v>0</v>
      </c>
      <c r="AE132" s="357" t="s">
        <v>162</v>
      </c>
      <c r="AF132" s="345"/>
      <c r="AG132" s="345"/>
      <c r="AH132" s="346">
        <v>0</v>
      </c>
      <c r="AI132" s="347">
        <f t="shared" si="76"/>
        <v>0</v>
      </c>
    </row>
    <row r="133" spans="1:36" s="319" customFormat="1" ht="15.75" thickTop="1" x14ac:dyDescent="0.25">
      <c r="A133" s="352" t="s">
        <v>104</v>
      </c>
      <c r="B133" s="341"/>
      <c r="C133" s="341"/>
      <c r="D133" s="342"/>
      <c r="E133" s="343">
        <f>SUM(E124:E132)</f>
        <v>0</v>
      </c>
      <c r="F133" s="336"/>
      <c r="G133" s="352" t="s">
        <v>104</v>
      </c>
      <c r="H133" s="341"/>
      <c r="I133" s="341"/>
      <c r="J133" s="342"/>
      <c r="K133" s="343">
        <f>SUM(K124:K132)</f>
        <v>0</v>
      </c>
      <c r="L133" s="330"/>
      <c r="M133" s="352" t="s">
        <v>104</v>
      </c>
      <c r="N133" s="341"/>
      <c r="O133" s="341"/>
      <c r="P133" s="342"/>
      <c r="Q133" s="343">
        <f>SUM(Q124:Q132)</f>
        <v>0</v>
      </c>
      <c r="R133" s="336"/>
      <c r="S133" s="352" t="s">
        <v>104</v>
      </c>
      <c r="T133" s="341"/>
      <c r="U133" s="341"/>
      <c r="V133" s="342"/>
      <c r="W133" s="343">
        <f>SUM(W124:W132)</f>
        <v>0</v>
      </c>
      <c r="Y133" s="352" t="s">
        <v>104</v>
      </c>
      <c r="Z133" s="341"/>
      <c r="AA133" s="341"/>
      <c r="AB133" s="342"/>
      <c r="AC133" s="343">
        <f>SUM(AC124:AC132)</f>
        <v>0</v>
      </c>
      <c r="AE133" s="352" t="s">
        <v>104</v>
      </c>
      <c r="AF133" s="341"/>
      <c r="AG133" s="341"/>
      <c r="AH133" s="342"/>
      <c r="AI133" s="343">
        <f>SUM(AI124:AI132)</f>
        <v>0</v>
      </c>
    </row>
    <row r="134" spans="1:36" s="319" customFormat="1" x14ac:dyDescent="0.25">
      <c r="A134" s="352"/>
      <c r="B134" s="353"/>
      <c r="C134" s="353"/>
      <c r="D134" s="324"/>
      <c r="E134" s="325"/>
      <c r="F134" s="336"/>
      <c r="G134" s="352"/>
      <c r="H134" s="353"/>
      <c r="I134" s="353"/>
      <c r="J134" s="324"/>
      <c r="K134" s="325"/>
      <c r="M134" s="352"/>
      <c r="N134" s="353"/>
      <c r="O134" s="353"/>
      <c r="P134" s="324"/>
      <c r="Q134" s="325"/>
      <c r="S134" s="352"/>
      <c r="T134" s="353"/>
      <c r="U134" s="353"/>
      <c r="V134" s="324"/>
      <c r="W134" s="325"/>
      <c r="Y134" s="352"/>
      <c r="Z134" s="353"/>
      <c r="AA134" s="353"/>
      <c r="AB134" s="324"/>
      <c r="AC134" s="325"/>
      <c r="AE134" s="352"/>
      <c r="AF134" s="353"/>
      <c r="AG134" s="353"/>
      <c r="AH134" s="324"/>
      <c r="AI134" s="325"/>
    </row>
    <row r="135" spans="1:36" s="319" customFormat="1" x14ac:dyDescent="0.25">
      <c r="A135" s="352" t="s">
        <v>549</v>
      </c>
      <c r="B135" s="338" t="s">
        <v>576</v>
      </c>
      <c r="C135" s="338" t="s">
        <v>137</v>
      </c>
      <c r="D135" s="390" t="s">
        <v>141</v>
      </c>
      <c r="E135" s="391" t="s">
        <v>142</v>
      </c>
      <c r="F135" s="336"/>
      <c r="G135" s="352" t="s">
        <v>549</v>
      </c>
      <c r="H135" s="338" t="s">
        <v>576</v>
      </c>
      <c r="I135" s="338" t="s">
        <v>137</v>
      </c>
      <c r="J135" s="390" t="s">
        <v>141</v>
      </c>
      <c r="K135" s="391" t="s">
        <v>142</v>
      </c>
      <c r="L135" s="330"/>
      <c r="M135" s="352" t="s">
        <v>549</v>
      </c>
      <c r="N135" s="338" t="s">
        <v>576</v>
      </c>
      <c r="O135" s="338" t="s">
        <v>137</v>
      </c>
      <c r="P135" s="390" t="s">
        <v>141</v>
      </c>
      <c r="Q135" s="391" t="s">
        <v>142</v>
      </c>
      <c r="R135" s="336"/>
      <c r="S135" s="352" t="s">
        <v>549</v>
      </c>
      <c r="T135" s="338" t="s">
        <v>576</v>
      </c>
      <c r="U135" s="338" t="s">
        <v>137</v>
      </c>
      <c r="V135" s="390" t="s">
        <v>141</v>
      </c>
      <c r="W135" s="391" t="s">
        <v>142</v>
      </c>
      <c r="Y135" s="352" t="s">
        <v>549</v>
      </c>
      <c r="Z135" s="338" t="s">
        <v>576</v>
      </c>
      <c r="AA135" s="338" t="s">
        <v>137</v>
      </c>
      <c r="AB135" s="390" t="s">
        <v>141</v>
      </c>
      <c r="AC135" s="391" t="s">
        <v>142</v>
      </c>
      <c r="AE135" s="352" t="s">
        <v>549</v>
      </c>
      <c r="AF135" s="338" t="s">
        <v>576</v>
      </c>
      <c r="AG135" s="338" t="s">
        <v>137</v>
      </c>
      <c r="AH135" s="390" t="s">
        <v>141</v>
      </c>
      <c r="AI135" s="391" t="s">
        <v>142</v>
      </c>
    </row>
    <row r="136" spans="1:36" x14ac:dyDescent="0.25">
      <c r="A136" s="229" t="s">
        <v>138</v>
      </c>
      <c r="B136" s="201"/>
      <c r="C136" s="201" t="s">
        <v>548</v>
      </c>
      <c r="D136" s="202">
        <v>500</v>
      </c>
      <c r="E136" s="203">
        <f>B136*D136</f>
        <v>0</v>
      </c>
      <c r="F136" s="196"/>
      <c r="G136" s="367" t="s">
        <v>138</v>
      </c>
      <c r="H136" s="341"/>
      <c r="I136" s="341" t="s">
        <v>548</v>
      </c>
      <c r="J136" s="342">
        <v>500</v>
      </c>
      <c r="K136" s="343">
        <f>H136*J136</f>
        <v>0</v>
      </c>
      <c r="M136" s="367" t="s">
        <v>138</v>
      </c>
      <c r="N136" s="341"/>
      <c r="O136" s="341" t="s">
        <v>548</v>
      </c>
      <c r="P136" s="342">
        <v>500</v>
      </c>
      <c r="Q136" s="343">
        <f>N136*P136</f>
        <v>0</v>
      </c>
      <c r="S136" s="367" t="s">
        <v>138</v>
      </c>
      <c r="T136" s="341"/>
      <c r="U136" s="341" t="s">
        <v>548</v>
      </c>
      <c r="V136" s="342">
        <v>500</v>
      </c>
      <c r="W136" s="343">
        <f>T136*V136</f>
        <v>0</v>
      </c>
      <c r="Y136" s="367" t="s">
        <v>138</v>
      </c>
      <c r="Z136" s="341"/>
      <c r="AA136" s="341" t="s">
        <v>548</v>
      </c>
      <c r="AB136" s="342">
        <v>500</v>
      </c>
      <c r="AC136" s="343">
        <f>Z136*AB136</f>
        <v>0</v>
      </c>
      <c r="AE136" s="367" t="s">
        <v>138</v>
      </c>
      <c r="AF136" s="341"/>
      <c r="AG136" s="341" t="s">
        <v>548</v>
      </c>
      <c r="AH136" s="342">
        <v>500</v>
      </c>
      <c r="AI136" s="343">
        <f>AF136*AH136</f>
        <v>0</v>
      </c>
    </row>
    <row r="137" spans="1:36" x14ac:dyDescent="0.25">
      <c r="A137" s="229" t="s">
        <v>606</v>
      </c>
      <c r="B137" s="201"/>
      <c r="C137" s="201" t="s">
        <v>548</v>
      </c>
      <c r="D137" s="202">
        <v>300</v>
      </c>
      <c r="E137" s="203">
        <f t="shared" si="59"/>
        <v>0</v>
      </c>
      <c r="F137" s="196"/>
      <c r="G137" s="367" t="s">
        <v>606</v>
      </c>
      <c r="H137" s="341"/>
      <c r="I137" s="341" t="s">
        <v>548</v>
      </c>
      <c r="J137" s="342">
        <v>300</v>
      </c>
      <c r="K137" s="343">
        <f t="shared" ref="K137:K140" si="77">H137*J137</f>
        <v>0</v>
      </c>
      <c r="M137" s="367" t="s">
        <v>606</v>
      </c>
      <c r="N137" s="341"/>
      <c r="O137" s="341" t="s">
        <v>548</v>
      </c>
      <c r="P137" s="342">
        <v>300</v>
      </c>
      <c r="Q137" s="343">
        <f t="shared" ref="Q137:Q140" si="78">N137*P137</f>
        <v>0</v>
      </c>
      <c r="S137" s="367" t="s">
        <v>606</v>
      </c>
      <c r="T137" s="341"/>
      <c r="U137" s="341" t="s">
        <v>548</v>
      </c>
      <c r="V137" s="342">
        <v>300</v>
      </c>
      <c r="W137" s="343">
        <f t="shared" ref="W137:W140" si="79">T137*V137</f>
        <v>0</v>
      </c>
      <c r="Y137" s="367" t="s">
        <v>606</v>
      </c>
      <c r="Z137" s="341"/>
      <c r="AA137" s="341" t="s">
        <v>548</v>
      </c>
      <c r="AB137" s="342">
        <v>300</v>
      </c>
      <c r="AC137" s="343">
        <f t="shared" ref="AC137:AC140" si="80">Z137*AB137</f>
        <v>0</v>
      </c>
      <c r="AE137" s="367" t="s">
        <v>606</v>
      </c>
      <c r="AF137" s="341"/>
      <c r="AG137" s="341" t="s">
        <v>548</v>
      </c>
      <c r="AH137" s="342">
        <v>300</v>
      </c>
      <c r="AI137" s="343">
        <f t="shared" ref="AI137:AI140" si="81">AF137*AH137</f>
        <v>0</v>
      </c>
    </row>
    <row r="138" spans="1:36" x14ac:dyDescent="0.25">
      <c r="A138" s="229" t="s">
        <v>607</v>
      </c>
      <c r="B138" s="201"/>
      <c r="C138" s="201" t="s">
        <v>547</v>
      </c>
      <c r="D138" s="202">
        <v>1500</v>
      </c>
      <c r="E138" s="203">
        <f t="shared" si="59"/>
        <v>0</v>
      </c>
      <c r="F138" s="196"/>
      <c r="G138" s="367" t="s">
        <v>607</v>
      </c>
      <c r="H138" s="341"/>
      <c r="I138" s="341" t="s">
        <v>547</v>
      </c>
      <c r="J138" s="342">
        <v>1500</v>
      </c>
      <c r="K138" s="343">
        <f t="shared" si="77"/>
        <v>0</v>
      </c>
      <c r="M138" s="367" t="s">
        <v>607</v>
      </c>
      <c r="N138" s="341"/>
      <c r="O138" s="341" t="s">
        <v>547</v>
      </c>
      <c r="P138" s="342">
        <v>1500</v>
      </c>
      <c r="Q138" s="343">
        <f t="shared" si="78"/>
        <v>0</v>
      </c>
      <c r="S138" s="367" t="s">
        <v>607</v>
      </c>
      <c r="T138" s="341"/>
      <c r="U138" s="341" t="s">
        <v>547</v>
      </c>
      <c r="V138" s="342">
        <v>1500</v>
      </c>
      <c r="W138" s="343">
        <f t="shared" si="79"/>
        <v>0</v>
      </c>
      <c r="Y138" s="367" t="s">
        <v>607</v>
      </c>
      <c r="Z138" s="341"/>
      <c r="AA138" s="341" t="s">
        <v>547</v>
      </c>
      <c r="AB138" s="342">
        <v>1500</v>
      </c>
      <c r="AC138" s="343">
        <f t="shared" si="80"/>
        <v>0</v>
      </c>
      <c r="AE138" s="367" t="s">
        <v>607</v>
      </c>
      <c r="AF138" s="341"/>
      <c r="AG138" s="341" t="s">
        <v>547</v>
      </c>
      <c r="AH138" s="342">
        <v>1500</v>
      </c>
      <c r="AI138" s="343">
        <f t="shared" si="81"/>
        <v>0</v>
      </c>
    </row>
    <row r="139" spans="1:36" x14ac:dyDescent="0.25">
      <c r="A139" s="229" t="s">
        <v>604</v>
      </c>
      <c r="B139" s="201"/>
      <c r="C139" s="201" t="s">
        <v>553</v>
      </c>
      <c r="D139" s="202">
        <v>500</v>
      </c>
      <c r="E139" s="203">
        <f t="shared" si="59"/>
        <v>0</v>
      </c>
      <c r="F139" s="196"/>
      <c r="G139" s="367" t="s">
        <v>604</v>
      </c>
      <c r="H139" s="341"/>
      <c r="I139" s="341" t="s">
        <v>553</v>
      </c>
      <c r="J139" s="342">
        <v>500</v>
      </c>
      <c r="K139" s="343">
        <f t="shared" si="77"/>
        <v>0</v>
      </c>
      <c r="M139" s="367" t="s">
        <v>604</v>
      </c>
      <c r="N139" s="341"/>
      <c r="O139" s="341" t="s">
        <v>553</v>
      </c>
      <c r="P139" s="342">
        <v>500</v>
      </c>
      <c r="Q139" s="343">
        <f t="shared" si="78"/>
        <v>0</v>
      </c>
      <c r="S139" s="367" t="s">
        <v>604</v>
      </c>
      <c r="T139" s="341"/>
      <c r="U139" s="341" t="s">
        <v>553</v>
      </c>
      <c r="V139" s="342">
        <v>500</v>
      </c>
      <c r="W139" s="343">
        <f t="shared" si="79"/>
        <v>0</v>
      </c>
      <c r="Y139" s="367" t="s">
        <v>604</v>
      </c>
      <c r="Z139" s="341"/>
      <c r="AA139" s="341" t="s">
        <v>553</v>
      </c>
      <c r="AB139" s="342">
        <v>500</v>
      </c>
      <c r="AC139" s="343">
        <f t="shared" si="80"/>
        <v>0</v>
      </c>
      <c r="AE139" s="367" t="s">
        <v>604</v>
      </c>
      <c r="AF139" s="341"/>
      <c r="AG139" s="341" t="s">
        <v>553</v>
      </c>
      <c r="AH139" s="342">
        <v>500</v>
      </c>
      <c r="AI139" s="343">
        <f t="shared" si="81"/>
        <v>0</v>
      </c>
    </row>
    <row r="140" spans="1:36" x14ac:dyDescent="0.25">
      <c r="A140" s="229" t="s">
        <v>605</v>
      </c>
      <c r="B140" s="201"/>
      <c r="C140" s="201" t="s">
        <v>608</v>
      </c>
      <c r="D140" s="202">
        <v>0</v>
      </c>
      <c r="E140" s="203">
        <f t="shared" si="59"/>
        <v>0</v>
      </c>
      <c r="F140" s="196"/>
      <c r="G140" s="367" t="s">
        <v>605</v>
      </c>
      <c r="H140" s="341"/>
      <c r="I140" s="341" t="s">
        <v>608</v>
      </c>
      <c r="J140" s="342">
        <v>0</v>
      </c>
      <c r="K140" s="343">
        <f t="shared" si="77"/>
        <v>0</v>
      </c>
      <c r="M140" s="367" t="s">
        <v>605</v>
      </c>
      <c r="N140" s="341"/>
      <c r="O140" s="341" t="s">
        <v>608</v>
      </c>
      <c r="P140" s="342">
        <v>0</v>
      </c>
      <c r="Q140" s="343">
        <f t="shared" si="78"/>
        <v>0</v>
      </c>
      <c r="S140" s="367" t="s">
        <v>605</v>
      </c>
      <c r="T140" s="341"/>
      <c r="U140" s="341" t="s">
        <v>608</v>
      </c>
      <c r="V140" s="342">
        <v>0</v>
      </c>
      <c r="W140" s="343">
        <f t="shared" si="79"/>
        <v>0</v>
      </c>
      <c r="Y140" s="367" t="s">
        <v>605</v>
      </c>
      <c r="Z140" s="341"/>
      <c r="AA140" s="341" t="s">
        <v>608</v>
      </c>
      <c r="AB140" s="342">
        <v>0</v>
      </c>
      <c r="AC140" s="343">
        <f t="shared" si="80"/>
        <v>0</v>
      </c>
      <c r="AE140" s="367" t="s">
        <v>605</v>
      </c>
      <c r="AF140" s="341"/>
      <c r="AG140" s="341" t="s">
        <v>608</v>
      </c>
      <c r="AH140" s="342">
        <v>0</v>
      </c>
      <c r="AI140" s="343">
        <f t="shared" si="81"/>
        <v>0</v>
      </c>
    </row>
    <row r="141" spans="1:36" x14ac:dyDescent="0.25">
      <c r="A141" s="229" t="s">
        <v>156</v>
      </c>
      <c r="B141" s="201"/>
      <c r="C141" s="201" t="s">
        <v>608</v>
      </c>
      <c r="D141" s="202">
        <v>0</v>
      </c>
      <c r="E141" s="203">
        <f>B141*D141</f>
        <v>0</v>
      </c>
      <c r="F141" s="196"/>
      <c r="G141" s="367" t="s">
        <v>156</v>
      </c>
      <c r="H141" s="341"/>
      <c r="I141" s="341" t="s">
        <v>608</v>
      </c>
      <c r="J141" s="342">
        <v>0</v>
      </c>
      <c r="K141" s="343">
        <f>H141*J141</f>
        <v>0</v>
      </c>
      <c r="M141" s="367" t="s">
        <v>156</v>
      </c>
      <c r="N141" s="341"/>
      <c r="O141" s="341" t="s">
        <v>608</v>
      </c>
      <c r="P141" s="342">
        <v>0</v>
      </c>
      <c r="Q141" s="343">
        <f>N141*P141</f>
        <v>0</v>
      </c>
      <c r="S141" s="367" t="s">
        <v>156</v>
      </c>
      <c r="T141" s="341"/>
      <c r="U141" s="341" t="s">
        <v>608</v>
      </c>
      <c r="V141" s="342">
        <v>0</v>
      </c>
      <c r="W141" s="343">
        <f>T141*V141</f>
        <v>0</v>
      </c>
      <c r="Y141" s="367" t="s">
        <v>156</v>
      </c>
      <c r="Z141" s="341"/>
      <c r="AA141" s="341" t="s">
        <v>608</v>
      </c>
      <c r="AB141" s="342">
        <v>0</v>
      </c>
      <c r="AC141" s="343">
        <f>Z141*AB141</f>
        <v>0</v>
      </c>
      <c r="AE141" s="367" t="s">
        <v>156</v>
      </c>
      <c r="AF141" s="341"/>
      <c r="AG141" s="341" t="s">
        <v>608</v>
      </c>
      <c r="AH141" s="342">
        <v>0</v>
      </c>
      <c r="AI141" s="343">
        <f>AF141*AH141</f>
        <v>0</v>
      </c>
    </row>
    <row r="142" spans="1:36" s="12" customFormat="1" ht="15.75" customHeight="1" x14ac:dyDescent="0.25">
      <c r="A142" s="367" t="s">
        <v>566</v>
      </c>
      <c r="B142" s="341"/>
      <c r="C142" s="341" t="s">
        <v>550</v>
      </c>
      <c r="D142" s="356">
        <v>0</v>
      </c>
      <c r="E142" s="343">
        <f t="shared" ref="E142" si="82">D142*B142</f>
        <v>0</v>
      </c>
      <c r="F142" s="332"/>
      <c r="G142" s="367" t="s">
        <v>566</v>
      </c>
      <c r="H142" s="341"/>
      <c r="I142" s="341" t="s">
        <v>550</v>
      </c>
      <c r="J142" s="356">
        <v>0</v>
      </c>
      <c r="K142" s="343">
        <f t="shared" ref="K142" si="83">J142*H142</f>
        <v>0</v>
      </c>
      <c r="L142" s="330"/>
      <c r="M142" s="367" t="s">
        <v>566</v>
      </c>
      <c r="N142" s="341"/>
      <c r="O142" s="341" t="s">
        <v>550</v>
      </c>
      <c r="P142" s="356">
        <v>0</v>
      </c>
      <c r="Q142" s="343">
        <f t="shared" ref="Q142" si="84">P142*N142</f>
        <v>0</v>
      </c>
      <c r="R142" s="336"/>
      <c r="S142" s="367" t="s">
        <v>566</v>
      </c>
      <c r="T142" s="341"/>
      <c r="U142" s="341" t="s">
        <v>550</v>
      </c>
      <c r="V142" s="356">
        <v>0</v>
      </c>
      <c r="W142" s="343">
        <f t="shared" ref="W142" si="85">V142*T142</f>
        <v>0</v>
      </c>
      <c r="X142" s="319"/>
      <c r="Y142" s="367" t="s">
        <v>566</v>
      </c>
      <c r="Z142" s="341"/>
      <c r="AA142" s="341" t="s">
        <v>550</v>
      </c>
      <c r="AB142" s="356">
        <v>0</v>
      </c>
      <c r="AC142" s="343">
        <f t="shared" ref="AC142" si="86">AB142*Z142</f>
        <v>0</v>
      </c>
      <c r="AD142" s="319"/>
      <c r="AE142" s="367" t="s">
        <v>566</v>
      </c>
      <c r="AF142" s="341"/>
      <c r="AG142" s="341" t="s">
        <v>550</v>
      </c>
      <c r="AH142" s="356">
        <v>0</v>
      </c>
      <c r="AI142" s="343">
        <f t="shared" ref="AI142" si="87">AH142*AF142</f>
        <v>0</v>
      </c>
      <c r="AJ142" s="319"/>
    </row>
    <row r="143" spans="1:36" x14ac:dyDescent="0.25">
      <c r="A143" s="229" t="s">
        <v>187</v>
      </c>
      <c r="B143" s="201"/>
      <c r="C143" s="201"/>
      <c r="D143" s="202">
        <v>0</v>
      </c>
      <c r="E143" s="203">
        <f t="shared" si="59"/>
        <v>0</v>
      </c>
      <c r="F143" s="196"/>
      <c r="G143" s="367" t="s">
        <v>187</v>
      </c>
      <c r="H143" s="341"/>
      <c r="I143" s="341"/>
      <c r="J143" s="342">
        <v>0</v>
      </c>
      <c r="K143" s="343">
        <f t="shared" ref="K143:K144" si="88">H143*J143</f>
        <v>0</v>
      </c>
      <c r="M143" s="367" t="s">
        <v>187</v>
      </c>
      <c r="N143" s="341"/>
      <c r="O143" s="341"/>
      <c r="P143" s="342">
        <v>0</v>
      </c>
      <c r="Q143" s="343">
        <f t="shared" ref="Q143:Q144" si="89">N143*P143</f>
        <v>0</v>
      </c>
      <c r="S143" s="367" t="s">
        <v>187</v>
      </c>
      <c r="T143" s="341"/>
      <c r="U143" s="341"/>
      <c r="V143" s="342">
        <v>0</v>
      </c>
      <c r="W143" s="343">
        <f t="shared" ref="W143:W144" si="90">T143*V143</f>
        <v>0</v>
      </c>
      <c r="Y143" s="367" t="s">
        <v>187</v>
      </c>
      <c r="Z143" s="341"/>
      <c r="AA143" s="341"/>
      <c r="AB143" s="342">
        <v>0</v>
      </c>
      <c r="AC143" s="343">
        <f t="shared" ref="AC143:AC144" si="91">Z143*AB143</f>
        <v>0</v>
      </c>
      <c r="AE143" s="367" t="s">
        <v>187</v>
      </c>
      <c r="AF143" s="341"/>
      <c r="AG143" s="341"/>
      <c r="AH143" s="342">
        <v>0</v>
      </c>
      <c r="AI143" s="343">
        <f t="shared" ref="AI143:AI144" si="92">AF143*AH143</f>
        <v>0</v>
      </c>
    </row>
    <row r="144" spans="1:36" ht="15.75" thickBot="1" x14ac:dyDescent="0.3">
      <c r="A144" s="230" t="s">
        <v>186</v>
      </c>
      <c r="B144" s="205"/>
      <c r="C144" s="205"/>
      <c r="D144" s="206">
        <v>0</v>
      </c>
      <c r="E144" s="207">
        <f t="shared" si="59"/>
        <v>0</v>
      </c>
      <c r="F144" s="196"/>
      <c r="G144" s="368" t="s">
        <v>186</v>
      </c>
      <c r="H144" s="345"/>
      <c r="I144" s="345"/>
      <c r="J144" s="346">
        <v>0</v>
      </c>
      <c r="K144" s="347">
        <f t="shared" si="88"/>
        <v>0</v>
      </c>
      <c r="M144" s="368" t="s">
        <v>186</v>
      </c>
      <c r="N144" s="345"/>
      <c r="O144" s="345"/>
      <c r="P144" s="346">
        <v>0</v>
      </c>
      <c r="Q144" s="347">
        <f t="shared" si="89"/>
        <v>0</v>
      </c>
      <c r="S144" s="368" t="s">
        <v>186</v>
      </c>
      <c r="T144" s="345"/>
      <c r="U144" s="345"/>
      <c r="V144" s="346">
        <v>0</v>
      </c>
      <c r="W144" s="347">
        <f t="shared" si="90"/>
        <v>0</v>
      </c>
      <c r="Y144" s="368" t="s">
        <v>186</v>
      </c>
      <c r="Z144" s="345"/>
      <c r="AA144" s="345"/>
      <c r="AB144" s="346">
        <v>0</v>
      </c>
      <c r="AC144" s="347">
        <f t="shared" si="91"/>
        <v>0</v>
      </c>
      <c r="AE144" s="368" t="s">
        <v>186</v>
      </c>
      <c r="AF144" s="345"/>
      <c r="AG144" s="345"/>
      <c r="AH144" s="346">
        <v>0</v>
      </c>
      <c r="AI144" s="347">
        <f t="shared" si="92"/>
        <v>0</v>
      </c>
    </row>
    <row r="145" spans="1:36" s="319" customFormat="1" ht="18.75" customHeight="1" thickTop="1" thickBot="1" x14ac:dyDescent="0.3">
      <c r="A145" s="381" t="s">
        <v>149</v>
      </c>
      <c r="B145" s="382">
        <f>SUM(B139:B144)</f>
        <v>0</v>
      </c>
      <c r="C145" s="382"/>
      <c r="D145" s="383"/>
      <c r="E145" s="384">
        <f>SUM(E136:E144)</f>
        <v>0</v>
      </c>
      <c r="F145" s="336"/>
      <c r="G145" s="381" t="s">
        <v>149</v>
      </c>
      <c r="H145" s="382">
        <f>SUM(H139:H144)</f>
        <v>0</v>
      </c>
      <c r="I145" s="382"/>
      <c r="J145" s="383"/>
      <c r="K145" s="384">
        <f>SUM(K136:K144)</f>
        <v>0</v>
      </c>
      <c r="M145" s="381" t="s">
        <v>149</v>
      </c>
      <c r="N145" s="382">
        <f>SUM(N139:N144)</f>
        <v>0</v>
      </c>
      <c r="O145" s="382"/>
      <c r="P145" s="383"/>
      <c r="Q145" s="384">
        <f>SUM(Q136:Q144)</f>
        <v>0</v>
      </c>
      <c r="S145" s="381" t="s">
        <v>149</v>
      </c>
      <c r="T145" s="382">
        <f>SUM(T139:T144)</f>
        <v>0</v>
      </c>
      <c r="U145" s="382"/>
      <c r="V145" s="383"/>
      <c r="W145" s="384">
        <f>SUM(W136:W144)</f>
        <v>0</v>
      </c>
      <c r="Y145" s="381" t="s">
        <v>149</v>
      </c>
      <c r="Z145" s="382">
        <f>SUM(Z139:Z144)</f>
        <v>0</v>
      </c>
      <c r="AA145" s="382"/>
      <c r="AB145" s="383"/>
      <c r="AC145" s="384">
        <f>SUM(AC136:AC144)</f>
        <v>0</v>
      </c>
      <c r="AE145" s="381" t="s">
        <v>149</v>
      </c>
      <c r="AF145" s="382">
        <f>SUM(AF139:AF144)</f>
        <v>0</v>
      </c>
      <c r="AG145" s="382"/>
      <c r="AH145" s="383"/>
      <c r="AI145" s="384">
        <f>SUM(AI136:AI144)</f>
        <v>0</v>
      </c>
    </row>
    <row r="146" spans="1:36" ht="15.75" thickBot="1" x14ac:dyDescent="0.3">
      <c r="A146" s="35" t="s">
        <v>135</v>
      </c>
      <c r="B146" s="208"/>
      <c r="C146" s="208"/>
      <c r="D146" s="209"/>
      <c r="E146" s="30">
        <f>E145+E133+E121</f>
        <v>0</v>
      </c>
      <c r="F146" s="196"/>
      <c r="G146" s="323" t="s">
        <v>135</v>
      </c>
      <c r="H146" s="348"/>
      <c r="I146" s="348"/>
      <c r="J146" s="349"/>
      <c r="K146" s="321">
        <f>K145+K133+K121</f>
        <v>0</v>
      </c>
      <c r="M146" s="323" t="s">
        <v>135</v>
      </c>
      <c r="N146" s="348"/>
      <c r="O146" s="348"/>
      <c r="P146" s="349"/>
      <c r="Q146" s="321">
        <f>Q145+Q133+Q121</f>
        <v>0</v>
      </c>
      <c r="S146" s="323" t="s">
        <v>135</v>
      </c>
      <c r="T146" s="348"/>
      <c r="U146" s="348"/>
      <c r="V146" s="349"/>
      <c r="W146" s="321">
        <f>W145+W133+W121</f>
        <v>0</v>
      </c>
      <c r="Y146" s="323" t="s">
        <v>135</v>
      </c>
      <c r="Z146" s="348"/>
      <c r="AA146" s="348"/>
      <c r="AB146" s="349"/>
      <c r="AC146" s="321">
        <f>AC145+AC133+AC121</f>
        <v>0</v>
      </c>
      <c r="AE146" s="323" t="s">
        <v>135</v>
      </c>
      <c r="AF146" s="348"/>
      <c r="AG146" s="348"/>
      <c r="AH146" s="349"/>
      <c r="AI146" s="321">
        <f>AI145+AI133+AI121</f>
        <v>0</v>
      </c>
    </row>
    <row r="147" spans="1:36" ht="15.75" thickBot="1" x14ac:dyDescent="0.3">
      <c r="A147" s="196"/>
      <c r="B147" s="196"/>
      <c r="C147" s="196"/>
      <c r="D147" s="196"/>
      <c r="E147" s="196"/>
      <c r="F147" s="196"/>
      <c r="G147" s="336"/>
      <c r="H147" s="336"/>
      <c r="I147" s="336"/>
      <c r="J147" s="336"/>
      <c r="K147" s="336"/>
      <c r="M147" s="336"/>
      <c r="N147" s="336"/>
      <c r="O147" s="336"/>
      <c r="P147" s="336"/>
      <c r="Q147" s="336"/>
      <c r="S147" s="336"/>
      <c r="T147" s="336"/>
      <c r="U147" s="336"/>
      <c r="V147" s="336"/>
      <c r="W147" s="336"/>
      <c r="Y147" s="336"/>
      <c r="Z147" s="336"/>
      <c r="AA147" s="336"/>
      <c r="AB147" s="336"/>
      <c r="AC147" s="336"/>
      <c r="AE147" s="336"/>
      <c r="AF147" s="336"/>
      <c r="AG147" s="336"/>
      <c r="AH147" s="336"/>
      <c r="AI147" s="336"/>
    </row>
    <row r="148" spans="1:36" x14ac:dyDescent="0.25">
      <c r="A148" s="34" t="s">
        <v>710</v>
      </c>
      <c r="B148" s="194"/>
      <c r="C148" s="194"/>
      <c r="D148" s="194"/>
      <c r="E148" s="195"/>
      <c r="F148" s="196"/>
      <c r="G148" s="322" t="s">
        <v>710</v>
      </c>
      <c r="H148" s="334"/>
      <c r="I148" s="334"/>
      <c r="J148" s="334"/>
      <c r="K148" s="335"/>
      <c r="M148" s="322" t="s">
        <v>710</v>
      </c>
      <c r="N148" s="334"/>
      <c r="O148" s="334"/>
      <c r="P148" s="334"/>
      <c r="Q148" s="335"/>
      <c r="S148" s="322" t="s">
        <v>710</v>
      </c>
      <c r="T148" s="334"/>
      <c r="U148" s="334"/>
      <c r="V148" s="334"/>
      <c r="W148" s="335"/>
      <c r="Y148" s="322" t="s">
        <v>710</v>
      </c>
      <c r="Z148" s="334"/>
      <c r="AA148" s="334"/>
      <c r="AB148" s="334"/>
      <c r="AC148" s="335"/>
      <c r="AE148" s="322" t="s">
        <v>710</v>
      </c>
      <c r="AF148" s="334"/>
      <c r="AG148" s="334"/>
      <c r="AH148" s="334"/>
      <c r="AI148" s="335"/>
    </row>
    <row r="149" spans="1:36" s="126" customFormat="1" x14ac:dyDescent="0.25">
      <c r="A149" s="197" t="s">
        <v>122</v>
      </c>
      <c r="B149" s="198" t="s">
        <v>576</v>
      </c>
      <c r="C149" s="198" t="s">
        <v>137</v>
      </c>
      <c r="D149" s="198" t="s">
        <v>188</v>
      </c>
      <c r="E149" s="199" t="s">
        <v>124</v>
      </c>
      <c r="F149" s="196"/>
      <c r="G149" s="337" t="s">
        <v>122</v>
      </c>
      <c r="H149" s="338" t="s">
        <v>576</v>
      </c>
      <c r="I149" s="338" t="s">
        <v>137</v>
      </c>
      <c r="J149" s="338" t="s">
        <v>188</v>
      </c>
      <c r="K149" s="339" t="s">
        <v>124</v>
      </c>
      <c r="L149" s="319"/>
      <c r="M149" s="337" t="s">
        <v>122</v>
      </c>
      <c r="N149" s="338" t="s">
        <v>576</v>
      </c>
      <c r="O149" s="338" t="s">
        <v>137</v>
      </c>
      <c r="P149" s="338" t="s">
        <v>188</v>
      </c>
      <c r="Q149" s="339" t="s">
        <v>124</v>
      </c>
      <c r="R149" s="319"/>
      <c r="S149" s="337" t="s">
        <v>122</v>
      </c>
      <c r="T149" s="338" t="s">
        <v>576</v>
      </c>
      <c r="U149" s="338" t="s">
        <v>137</v>
      </c>
      <c r="V149" s="338" t="s">
        <v>188</v>
      </c>
      <c r="W149" s="339" t="s">
        <v>124</v>
      </c>
      <c r="X149" s="319"/>
      <c r="Y149" s="337" t="s">
        <v>122</v>
      </c>
      <c r="Z149" s="338" t="s">
        <v>576</v>
      </c>
      <c r="AA149" s="338" t="s">
        <v>137</v>
      </c>
      <c r="AB149" s="338" t="s">
        <v>188</v>
      </c>
      <c r="AC149" s="339" t="s">
        <v>124</v>
      </c>
      <c r="AD149" s="319"/>
      <c r="AE149" s="337" t="s">
        <v>122</v>
      </c>
      <c r="AF149" s="338" t="s">
        <v>576</v>
      </c>
      <c r="AG149" s="338" t="s">
        <v>137</v>
      </c>
      <c r="AH149" s="338" t="s">
        <v>188</v>
      </c>
      <c r="AI149" s="339" t="s">
        <v>124</v>
      </c>
      <c r="AJ149" s="319"/>
    </row>
    <row r="150" spans="1:36" s="126" customFormat="1" x14ac:dyDescent="0.25">
      <c r="A150" s="200" t="s">
        <v>125</v>
      </c>
      <c r="B150" s="201"/>
      <c r="C150" s="201" t="s">
        <v>543</v>
      </c>
      <c r="D150" s="202">
        <v>165</v>
      </c>
      <c r="E150" s="203">
        <f t="shared" ref="E150:E158" si="93">B150*D150</f>
        <v>0</v>
      </c>
      <c r="F150" s="196"/>
      <c r="G150" s="340" t="s">
        <v>125</v>
      </c>
      <c r="H150" s="341"/>
      <c r="I150" s="341" t="s">
        <v>543</v>
      </c>
      <c r="J150" s="342">
        <v>165</v>
      </c>
      <c r="K150" s="343">
        <f t="shared" ref="K150:K158" si="94">H150*J150</f>
        <v>0</v>
      </c>
      <c r="L150" s="319"/>
      <c r="M150" s="340" t="s">
        <v>125</v>
      </c>
      <c r="N150" s="341"/>
      <c r="O150" s="341" t="s">
        <v>543</v>
      </c>
      <c r="P150" s="342">
        <v>165</v>
      </c>
      <c r="Q150" s="343">
        <f t="shared" ref="Q150:Q158" si="95">N150*P150</f>
        <v>0</v>
      </c>
      <c r="R150" s="319"/>
      <c r="S150" s="340" t="s">
        <v>125</v>
      </c>
      <c r="T150" s="341"/>
      <c r="U150" s="341" t="s">
        <v>543</v>
      </c>
      <c r="V150" s="342">
        <v>165</v>
      </c>
      <c r="W150" s="343">
        <f t="shared" ref="W150:W158" si="96">T150*V150</f>
        <v>0</v>
      </c>
      <c r="X150" s="319"/>
      <c r="Y150" s="340" t="s">
        <v>125</v>
      </c>
      <c r="Z150" s="341"/>
      <c r="AA150" s="341" t="s">
        <v>543</v>
      </c>
      <c r="AB150" s="342">
        <v>165</v>
      </c>
      <c r="AC150" s="343">
        <f t="shared" ref="AC150:AC158" si="97">Z150*AB150</f>
        <v>0</v>
      </c>
      <c r="AD150" s="319"/>
      <c r="AE150" s="340" t="s">
        <v>125</v>
      </c>
      <c r="AF150" s="341"/>
      <c r="AG150" s="341" t="s">
        <v>543</v>
      </c>
      <c r="AH150" s="342">
        <v>165</v>
      </c>
      <c r="AI150" s="343">
        <f t="shared" ref="AI150:AI158" si="98">AF150*AH150</f>
        <v>0</v>
      </c>
      <c r="AJ150" s="319"/>
    </row>
    <row r="151" spans="1:36" s="126" customFormat="1" x14ac:dyDescent="0.25">
      <c r="A151" s="200" t="s">
        <v>126</v>
      </c>
      <c r="B151" s="201"/>
      <c r="C151" s="201" t="s">
        <v>543</v>
      </c>
      <c r="D151" s="202">
        <v>139</v>
      </c>
      <c r="E151" s="203">
        <f t="shared" si="93"/>
        <v>0</v>
      </c>
      <c r="F151" s="196"/>
      <c r="G151" s="340" t="s">
        <v>126</v>
      </c>
      <c r="H151" s="341"/>
      <c r="I151" s="341" t="s">
        <v>543</v>
      </c>
      <c r="J151" s="342">
        <v>139</v>
      </c>
      <c r="K151" s="343">
        <f t="shared" si="94"/>
        <v>0</v>
      </c>
      <c r="L151" s="319"/>
      <c r="M151" s="340" t="s">
        <v>126</v>
      </c>
      <c r="N151" s="341"/>
      <c r="O151" s="341" t="s">
        <v>543</v>
      </c>
      <c r="P151" s="342">
        <v>139</v>
      </c>
      <c r="Q151" s="343">
        <f t="shared" si="95"/>
        <v>0</v>
      </c>
      <c r="R151" s="319"/>
      <c r="S151" s="340" t="s">
        <v>126</v>
      </c>
      <c r="T151" s="341"/>
      <c r="U151" s="341" t="s">
        <v>543</v>
      </c>
      <c r="V151" s="342">
        <v>139</v>
      </c>
      <c r="W151" s="343">
        <f t="shared" si="96"/>
        <v>0</v>
      </c>
      <c r="X151" s="319"/>
      <c r="Y151" s="340" t="s">
        <v>126</v>
      </c>
      <c r="Z151" s="341"/>
      <c r="AA151" s="341" t="s">
        <v>543</v>
      </c>
      <c r="AB151" s="342">
        <v>139</v>
      </c>
      <c r="AC151" s="343">
        <f t="shared" si="97"/>
        <v>0</v>
      </c>
      <c r="AD151" s="319"/>
      <c r="AE151" s="340" t="s">
        <v>126</v>
      </c>
      <c r="AF151" s="341"/>
      <c r="AG151" s="341" t="s">
        <v>543</v>
      </c>
      <c r="AH151" s="342">
        <v>139</v>
      </c>
      <c r="AI151" s="343">
        <f t="shared" si="98"/>
        <v>0</v>
      </c>
      <c r="AJ151" s="319"/>
    </row>
    <row r="152" spans="1:36" s="126" customFormat="1" x14ac:dyDescent="0.25">
      <c r="A152" s="200" t="s">
        <v>127</v>
      </c>
      <c r="B152" s="201"/>
      <c r="C152" s="201" t="s">
        <v>543</v>
      </c>
      <c r="D152" s="202">
        <v>139</v>
      </c>
      <c r="E152" s="203">
        <f t="shared" si="93"/>
        <v>0</v>
      </c>
      <c r="F152" s="196"/>
      <c r="G152" s="340" t="s">
        <v>127</v>
      </c>
      <c r="H152" s="341"/>
      <c r="I152" s="341" t="s">
        <v>543</v>
      </c>
      <c r="J152" s="342">
        <v>139</v>
      </c>
      <c r="K152" s="343">
        <f t="shared" si="94"/>
        <v>0</v>
      </c>
      <c r="L152" s="319"/>
      <c r="M152" s="340" t="s">
        <v>127</v>
      </c>
      <c r="N152" s="341"/>
      <c r="O152" s="341" t="s">
        <v>543</v>
      </c>
      <c r="P152" s="342">
        <v>139</v>
      </c>
      <c r="Q152" s="343">
        <f t="shared" si="95"/>
        <v>0</v>
      </c>
      <c r="R152" s="319"/>
      <c r="S152" s="340" t="s">
        <v>127</v>
      </c>
      <c r="T152" s="341"/>
      <c r="U152" s="341" t="s">
        <v>543</v>
      </c>
      <c r="V152" s="342">
        <v>139</v>
      </c>
      <c r="W152" s="343">
        <f t="shared" si="96"/>
        <v>0</v>
      </c>
      <c r="X152" s="319"/>
      <c r="Y152" s="340" t="s">
        <v>127</v>
      </c>
      <c r="Z152" s="341"/>
      <c r="AA152" s="341" t="s">
        <v>543</v>
      </c>
      <c r="AB152" s="342">
        <v>139</v>
      </c>
      <c r="AC152" s="343">
        <f t="shared" si="97"/>
        <v>0</v>
      </c>
      <c r="AD152" s="319"/>
      <c r="AE152" s="340" t="s">
        <v>127</v>
      </c>
      <c r="AF152" s="341"/>
      <c r="AG152" s="341" t="s">
        <v>543</v>
      </c>
      <c r="AH152" s="342">
        <v>139</v>
      </c>
      <c r="AI152" s="343">
        <f t="shared" si="98"/>
        <v>0</v>
      </c>
      <c r="AJ152" s="319"/>
    </row>
    <row r="153" spans="1:36" s="126" customFormat="1" x14ac:dyDescent="0.25">
      <c r="A153" s="200" t="s">
        <v>129</v>
      </c>
      <c r="B153" s="201"/>
      <c r="C153" s="201" t="s">
        <v>543</v>
      </c>
      <c r="D153" s="202">
        <v>119</v>
      </c>
      <c r="E153" s="203">
        <f t="shared" si="93"/>
        <v>0</v>
      </c>
      <c r="F153" s="196"/>
      <c r="G153" s="340" t="s">
        <v>129</v>
      </c>
      <c r="H153" s="341"/>
      <c r="I153" s="341" t="s">
        <v>543</v>
      </c>
      <c r="J153" s="342">
        <v>119</v>
      </c>
      <c r="K153" s="343">
        <f t="shared" si="94"/>
        <v>0</v>
      </c>
      <c r="L153" s="319"/>
      <c r="M153" s="340" t="s">
        <v>129</v>
      </c>
      <c r="N153" s="341"/>
      <c r="O153" s="341" t="s">
        <v>543</v>
      </c>
      <c r="P153" s="342">
        <v>119</v>
      </c>
      <c r="Q153" s="343">
        <f t="shared" si="95"/>
        <v>0</v>
      </c>
      <c r="R153" s="319"/>
      <c r="S153" s="340" t="s">
        <v>129</v>
      </c>
      <c r="T153" s="341"/>
      <c r="U153" s="341" t="s">
        <v>543</v>
      </c>
      <c r="V153" s="342">
        <v>119</v>
      </c>
      <c r="W153" s="343">
        <f t="shared" si="96"/>
        <v>0</v>
      </c>
      <c r="X153" s="319"/>
      <c r="Y153" s="340" t="s">
        <v>129</v>
      </c>
      <c r="Z153" s="341"/>
      <c r="AA153" s="341" t="s">
        <v>543</v>
      </c>
      <c r="AB153" s="342">
        <v>119</v>
      </c>
      <c r="AC153" s="343">
        <f t="shared" si="97"/>
        <v>0</v>
      </c>
      <c r="AD153" s="319"/>
      <c r="AE153" s="340" t="s">
        <v>129</v>
      </c>
      <c r="AF153" s="341"/>
      <c r="AG153" s="341" t="s">
        <v>543</v>
      </c>
      <c r="AH153" s="342">
        <v>119</v>
      </c>
      <c r="AI153" s="343">
        <f t="shared" si="98"/>
        <v>0</v>
      </c>
      <c r="AJ153" s="319"/>
    </row>
    <row r="154" spans="1:36" s="126" customFormat="1" x14ac:dyDescent="0.25">
      <c r="A154" s="200" t="s">
        <v>130</v>
      </c>
      <c r="B154" s="201"/>
      <c r="C154" s="201" t="s">
        <v>543</v>
      </c>
      <c r="D154" s="202">
        <v>99</v>
      </c>
      <c r="E154" s="203">
        <f t="shared" si="93"/>
        <v>0</v>
      </c>
      <c r="F154" s="196"/>
      <c r="G154" s="340" t="s">
        <v>130</v>
      </c>
      <c r="H154" s="341"/>
      <c r="I154" s="341" t="s">
        <v>543</v>
      </c>
      <c r="J154" s="342">
        <v>99</v>
      </c>
      <c r="K154" s="343">
        <f t="shared" si="94"/>
        <v>0</v>
      </c>
      <c r="L154" s="319"/>
      <c r="M154" s="340" t="s">
        <v>130</v>
      </c>
      <c r="N154" s="341"/>
      <c r="O154" s="341" t="s">
        <v>543</v>
      </c>
      <c r="P154" s="342">
        <v>99</v>
      </c>
      <c r="Q154" s="343">
        <f t="shared" si="95"/>
        <v>0</v>
      </c>
      <c r="R154" s="319"/>
      <c r="S154" s="340" t="s">
        <v>130</v>
      </c>
      <c r="T154" s="341"/>
      <c r="U154" s="341" t="s">
        <v>543</v>
      </c>
      <c r="V154" s="342">
        <v>99</v>
      </c>
      <c r="W154" s="343">
        <f t="shared" si="96"/>
        <v>0</v>
      </c>
      <c r="X154" s="319"/>
      <c r="Y154" s="340" t="s">
        <v>130</v>
      </c>
      <c r="Z154" s="341"/>
      <c r="AA154" s="341" t="s">
        <v>543</v>
      </c>
      <c r="AB154" s="342">
        <v>99</v>
      </c>
      <c r="AC154" s="343">
        <f t="shared" si="97"/>
        <v>0</v>
      </c>
      <c r="AD154" s="319"/>
      <c r="AE154" s="340" t="s">
        <v>130</v>
      </c>
      <c r="AF154" s="341"/>
      <c r="AG154" s="341" t="s">
        <v>543</v>
      </c>
      <c r="AH154" s="342">
        <v>99</v>
      </c>
      <c r="AI154" s="343">
        <f t="shared" si="98"/>
        <v>0</v>
      </c>
      <c r="AJ154" s="319"/>
    </row>
    <row r="155" spans="1:36" s="126" customFormat="1" x14ac:dyDescent="0.25">
      <c r="A155" s="200" t="s">
        <v>131</v>
      </c>
      <c r="B155" s="201"/>
      <c r="C155" s="201" t="s">
        <v>543</v>
      </c>
      <c r="D155" s="202">
        <v>92</v>
      </c>
      <c r="E155" s="203">
        <f t="shared" si="93"/>
        <v>0</v>
      </c>
      <c r="F155" s="196"/>
      <c r="G155" s="340" t="s">
        <v>131</v>
      </c>
      <c r="H155" s="341"/>
      <c r="I155" s="341" t="s">
        <v>543</v>
      </c>
      <c r="J155" s="342">
        <v>92</v>
      </c>
      <c r="K155" s="343">
        <f t="shared" si="94"/>
        <v>0</v>
      </c>
      <c r="L155" s="319"/>
      <c r="M155" s="340" t="s">
        <v>131</v>
      </c>
      <c r="N155" s="341"/>
      <c r="O155" s="341" t="s">
        <v>543</v>
      </c>
      <c r="P155" s="342">
        <v>92</v>
      </c>
      <c r="Q155" s="343">
        <f t="shared" si="95"/>
        <v>0</v>
      </c>
      <c r="R155" s="319"/>
      <c r="S155" s="340" t="s">
        <v>131</v>
      </c>
      <c r="T155" s="341"/>
      <c r="U155" s="341" t="s">
        <v>543</v>
      </c>
      <c r="V155" s="342">
        <v>92</v>
      </c>
      <c r="W155" s="343">
        <f t="shared" si="96"/>
        <v>0</v>
      </c>
      <c r="X155" s="319"/>
      <c r="Y155" s="340" t="s">
        <v>131</v>
      </c>
      <c r="Z155" s="341"/>
      <c r="AA155" s="341" t="s">
        <v>543</v>
      </c>
      <c r="AB155" s="342">
        <v>92</v>
      </c>
      <c r="AC155" s="343">
        <f t="shared" si="97"/>
        <v>0</v>
      </c>
      <c r="AD155" s="319"/>
      <c r="AE155" s="340" t="s">
        <v>131</v>
      </c>
      <c r="AF155" s="341"/>
      <c r="AG155" s="341" t="s">
        <v>543</v>
      </c>
      <c r="AH155" s="342">
        <v>92</v>
      </c>
      <c r="AI155" s="343">
        <f t="shared" si="98"/>
        <v>0</v>
      </c>
      <c r="AJ155" s="319"/>
    </row>
    <row r="156" spans="1:36" s="126" customFormat="1" x14ac:dyDescent="0.25">
      <c r="A156" s="200" t="s">
        <v>132</v>
      </c>
      <c r="B156" s="201"/>
      <c r="C156" s="201" t="s">
        <v>543</v>
      </c>
      <c r="D156" s="202">
        <v>79</v>
      </c>
      <c r="E156" s="203">
        <f t="shared" si="93"/>
        <v>0</v>
      </c>
      <c r="F156" s="196"/>
      <c r="G156" s="340" t="s">
        <v>132</v>
      </c>
      <c r="H156" s="341"/>
      <c r="I156" s="341" t="s">
        <v>543</v>
      </c>
      <c r="J156" s="342">
        <v>79</v>
      </c>
      <c r="K156" s="343">
        <f t="shared" si="94"/>
        <v>0</v>
      </c>
      <c r="L156" s="319"/>
      <c r="M156" s="340" t="s">
        <v>132</v>
      </c>
      <c r="N156" s="341"/>
      <c r="O156" s="341" t="s">
        <v>543</v>
      </c>
      <c r="P156" s="342">
        <v>79</v>
      </c>
      <c r="Q156" s="343">
        <f t="shared" si="95"/>
        <v>0</v>
      </c>
      <c r="R156" s="319"/>
      <c r="S156" s="340" t="s">
        <v>132</v>
      </c>
      <c r="T156" s="341"/>
      <c r="U156" s="341" t="s">
        <v>543</v>
      </c>
      <c r="V156" s="342">
        <v>79</v>
      </c>
      <c r="W156" s="343">
        <f t="shared" si="96"/>
        <v>0</v>
      </c>
      <c r="X156" s="319"/>
      <c r="Y156" s="340" t="s">
        <v>132</v>
      </c>
      <c r="Z156" s="341"/>
      <c r="AA156" s="341" t="s">
        <v>543</v>
      </c>
      <c r="AB156" s="342">
        <v>79</v>
      </c>
      <c r="AC156" s="343">
        <f t="shared" si="97"/>
        <v>0</v>
      </c>
      <c r="AD156" s="319"/>
      <c r="AE156" s="340" t="s">
        <v>132</v>
      </c>
      <c r="AF156" s="341"/>
      <c r="AG156" s="341" t="s">
        <v>543</v>
      </c>
      <c r="AH156" s="342">
        <v>79</v>
      </c>
      <c r="AI156" s="343">
        <f t="shared" si="98"/>
        <v>0</v>
      </c>
      <c r="AJ156" s="319"/>
    </row>
    <row r="157" spans="1:36" s="126" customFormat="1" x14ac:dyDescent="0.25">
      <c r="A157" s="200" t="s">
        <v>133</v>
      </c>
      <c r="B157" s="201"/>
      <c r="C157" s="201" t="s">
        <v>543</v>
      </c>
      <c r="D157" s="202">
        <v>73</v>
      </c>
      <c r="E157" s="203">
        <f t="shared" si="93"/>
        <v>0</v>
      </c>
      <c r="F157" s="196"/>
      <c r="G157" s="340" t="s">
        <v>133</v>
      </c>
      <c r="H157" s="341"/>
      <c r="I157" s="341" t="s">
        <v>543</v>
      </c>
      <c r="J157" s="342">
        <v>73</v>
      </c>
      <c r="K157" s="343">
        <f t="shared" si="94"/>
        <v>0</v>
      </c>
      <c r="L157" s="319"/>
      <c r="M157" s="340" t="s">
        <v>133</v>
      </c>
      <c r="N157" s="341"/>
      <c r="O157" s="341" t="s">
        <v>543</v>
      </c>
      <c r="P157" s="342">
        <v>73</v>
      </c>
      <c r="Q157" s="343">
        <f t="shared" si="95"/>
        <v>0</v>
      </c>
      <c r="R157" s="319"/>
      <c r="S157" s="340" t="s">
        <v>133</v>
      </c>
      <c r="T157" s="341"/>
      <c r="U157" s="341" t="s">
        <v>543</v>
      </c>
      <c r="V157" s="342">
        <v>73</v>
      </c>
      <c r="W157" s="343">
        <f t="shared" si="96"/>
        <v>0</v>
      </c>
      <c r="X157" s="319"/>
      <c r="Y157" s="340" t="s">
        <v>133</v>
      </c>
      <c r="Z157" s="341"/>
      <c r="AA157" s="341" t="s">
        <v>543</v>
      </c>
      <c r="AB157" s="342">
        <v>73</v>
      </c>
      <c r="AC157" s="343">
        <f t="shared" si="97"/>
        <v>0</v>
      </c>
      <c r="AD157" s="319"/>
      <c r="AE157" s="340" t="s">
        <v>133</v>
      </c>
      <c r="AF157" s="341"/>
      <c r="AG157" s="341" t="s">
        <v>543</v>
      </c>
      <c r="AH157" s="342">
        <v>73</v>
      </c>
      <c r="AI157" s="343">
        <f t="shared" si="98"/>
        <v>0</v>
      </c>
      <c r="AJ157" s="319"/>
    </row>
    <row r="158" spans="1:36" s="126" customFormat="1" ht="15.75" thickBot="1" x14ac:dyDescent="0.3">
      <c r="A158" s="204" t="s">
        <v>134</v>
      </c>
      <c r="B158" s="205"/>
      <c r="C158" s="205" t="s">
        <v>543</v>
      </c>
      <c r="D158" s="206">
        <v>59</v>
      </c>
      <c r="E158" s="207">
        <f t="shared" si="93"/>
        <v>0</v>
      </c>
      <c r="F158" s="196"/>
      <c r="G158" s="344" t="s">
        <v>134</v>
      </c>
      <c r="H158" s="345"/>
      <c r="I158" s="345" t="s">
        <v>543</v>
      </c>
      <c r="J158" s="346">
        <v>59</v>
      </c>
      <c r="K158" s="347">
        <f t="shared" si="94"/>
        <v>0</v>
      </c>
      <c r="L158" s="319"/>
      <c r="M158" s="344" t="s">
        <v>134</v>
      </c>
      <c r="N158" s="345"/>
      <c r="O158" s="345" t="s">
        <v>543</v>
      </c>
      <c r="P158" s="346">
        <v>59</v>
      </c>
      <c r="Q158" s="347">
        <f t="shared" si="95"/>
        <v>0</v>
      </c>
      <c r="R158" s="319"/>
      <c r="S158" s="344" t="s">
        <v>134</v>
      </c>
      <c r="T158" s="345"/>
      <c r="U158" s="345" t="s">
        <v>543</v>
      </c>
      <c r="V158" s="346">
        <v>59</v>
      </c>
      <c r="W158" s="347">
        <f t="shared" si="96"/>
        <v>0</v>
      </c>
      <c r="X158" s="319"/>
      <c r="Y158" s="344" t="s">
        <v>134</v>
      </c>
      <c r="Z158" s="345"/>
      <c r="AA158" s="345" t="s">
        <v>543</v>
      </c>
      <c r="AB158" s="346">
        <v>59</v>
      </c>
      <c r="AC158" s="347">
        <f t="shared" si="97"/>
        <v>0</v>
      </c>
      <c r="AD158" s="319"/>
      <c r="AE158" s="344" t="s">
        <v>134</v>
      </c>
      <c r="AF158" s="345"/>
      <c r="AG158" s="345" t="s">
        <v>543</v>
      </c>
      <c r="AH158" s="346">
        <v>59</v>
      </c>
      <c r="AI158" s="347">
        <f t="shared" si="98"/>
        <v>0</v>
      </c>
      <c r="AJ158" s="319"/>
    </row>
    <row r="159" spans="1:36" s="126" customFormat="1" ht="15.75" thickTop="1" x14ac:dyDescent="0.25">
      <c r="A159" s="212" t="s">
        <v>104</v>
      </c>
      <c r="B159" s="213">
        <f>SUM(B150:B158)</f>
        <v>0</v>
      </c>
      <c r="C159" s="213"/>
      <c r="D159" s="37"/>
      <c r="E159" s="38">
        <f>SUM(E150:E158)</f>
        <v>0</v>
      </c>
      <c r="F159" s="196"/>
      <c r="G159" s="352" t="s">
        <v>104</v>
      </c>
      <c r="H159" s="353">
        <f>SUM(H150:H158)</f>
        <v>0</v>
      </c>
      <c r="I159" s="353"/>
      <c r="J159" s="324"/>
      <c r="K159" s="325">
        <f>SUM(K150:K158)</f>
        <v>0</v>
      </c>
      <c r="L159" s="319"/>
      <c r="M159" s="352" t="s">
        <v>104</v>
      </c>
      <c r="N159" s="353">
        <f>SUM(N150:N158)</f>
        <v>0</v>
      </c>
      <c r="O159" s="353"/>
      <c r="P159" s="324"/>
      <c r="Q159" s="325">
        <f>SUM(Q150:Q158)</f>
        <v>0</v>
      </c>
      <c r="R159" s="319"/>
      <c r="S159" s="352" t="s">
        <v>104</v>
      </c>
      <c r="T159" s="353">
        <f>SUM(T150:T158)</f>
        <v>0</v>
      </c>
      <c r="U159" s="353"/>
      <c r="V159" s="324"/>
      <c r="W159" s="325">
        <f>SUM(W150:W158)</f>
        <v>0</v>
      </c>
      <c r="X159" s="319"/>
      <c r="Y159" s="352" t="s">
        <v>104</v>
      </c>
      <c r="Z159" s="353">
        <f>SUM(Z150:Z158)</f>
        <v>0</v>
      </c>
      <c r="AA159" s="353"/>
      <c r="AB159" s="324"/>
      <c r="AC159" s="325">
        <f>SUM(AC150:AC158)</f>
        <v>0</v>
      </c>
      <c r="AD159" s="319"/>
      <c r="AE159" s="352" t="s">
        <v>104</v>
      </c>
      <c r="AF159" s="353">
        <f>SUM(AF150:AF158)</f>
        <v>0</v>
      </c>
      <c r="AG159" s="353"/>
      <c r="AH159" s="324"/>
      <c r="AI159" s="325">
        <f>SUM(AI150:AI158)</f>
        <v>0</v>
      </c>
      <c r="AJ159" s="319"/>
    </row>
    <row r="160" spans="1:36" s="126" customFormat="1" x14ac:dyDescent="0.25">
      <c r="A160" s="212"/>
      <c r="B160" s="201"/>
      <c r="C160" s="201"/>
      <c r="D160" s="120"/>
      <c r="E160" s="203"/>
      <c r="F160" s="196"/>
      <c r="G160" s="352"/>
      <c r="H160" s="341"/>
      <c r="I160" s="341"/>
      <c r="J160" s="330"/>
      <c r="K160" s="343"/>
      <c r="L160" s="319"/>
      <c r="M160" s="352"/>
      <c r="N160" s="341"/>
      <c r="O160" s="341"/>
      <c r="P160" s="330"/>
      <c r="Q160" s="343"/>
      <c r="R160" s="319"/>
      <c r="S160" s="352"/>
      <c r="T160" s="341"/>
      <c r="U160" s="341"/>
      <c r="V160" s="330"/>
      <c r="W160" s="343"/>
      <c r="X160" s="319"/>
      <c r="Y160" s="352"/>
      <c r="Z160" s="341"/>
      <c r="AA160" s="341"/>
      <c r="AB160" s="330"/>
      <c r="AC160" s="343"/>
      <c r="AD160" s="319"/>
      <c r="AE160" s="352"/>
      <c r="AF160" s="341"/>
      <c r="AG160" s="341"/>
      <c r="AH160" s="330"/>
      <c r="AI160" s="343"/>
      <c r="AJ160" s="319"/>
    </row>
    <row r="161" spans="1:36" s="126" customFormat="1" x14ac:dyDescent="0.25">
      <c r="A161" s="212" t="s">
        <v>136</v>
      </c>
      <c r="B161" s="198" t="s">
        <v>576</v>
      </c>
      <c r="C161" s="198" t="s">
        <v>137</v>
      </c>
      <c r="D161" s="270" t="s">
        <v>141</v>
      </c>
      <c r="E161" s="271" t="s">
        <v>142</v>
      </c>
      <c r="F161" s="196"/>
      <c r="G161" s="352" t="s">
        <v>136</v>
      </c>
      <c r="H161" s="338" t="s">
        <v>576</v>
      </c>
      <c r="I161" s="338" t="s">
        <v>137</v>
      </c>
      <c r="J161" s="390" t="s">
        <v>141</v>
      </c>
      <c r="K161" s="391" t="s">
        <v>142</v>
      </c>
      <c r="L161" s="319"/>
      <c r="M161" s="352" t="s">
        <v>136</v>
      </c>
      <c r="N161" s="338" t="s">
        <v>576</v>
      </c>
      <c r="O161" s="338" t="s">
        <v>137</v>
      </c>
      <c r="P161" s="390" t="s">
        <v>141</v>
      </c>
      <c r="Q161" s="391" t="s">
        <v>142</v>
      </c>
      <c r="R161" s="319"/>
      <c r="S161" s="352" t="s">
        <v>136</v>
      </c>
      <c r="T161" s="338" t="s">
        <v>576</v>
      </c>
      <c r="U161" s="338" t="s">
        <v>137</v>
      </c>
      <c r="V161" s="390" t="s">
        <v>141</v>
      </c>
      <c r="W161" s="391" t="s">
        <v>142</v>
      </c>
      <c r="X161" s="319"/>
      <c r="Y161" s="352" t="s">
        <v>136</v>
      </c>
      <c r="Z161" s="338" t="s">
        <v>576</v>
      </c>
      <c r="AA161" s="338" t="s">
        <v>137</v>
      </c>
      <c r="AB161" s="390" t="s">
        <v>141</v>
      </c>
      <c r="AC161" s="391" t="s">
        <v>142</v>
      </c>
      <c r="AD161" s="319"/>
      <c r="AE161" s="352" t="s">
        <v>136</v>
      </c>
      <c r="AF161" s="338" t="s">
        <v>576</v>
      </c>
      <c r="AG161" s="338" t="s">
        <v>137</v>
      </c>
      <c r="AH161" s="390" t="s">
        <v>141</v>
      </c>
      <c r="AI161" s="391" t="s">
        <v>142</v>
      </c>
      <c r="AJ161" s="319"/>
    </row>
    <row r="162" spans="1:36" s="126" customFormat="1" x14ac:dyDescent="0.25">
      <c r="A162" s="216" t="s">
        <v>544</v>
      </c>
      <c r="B162" s="201"/>
      <c r="C162" s="201" t="s">
        <v>546</v>
      </c>
      <c r="D162" s="217">
        <v>0.5</v>
      </c>
      <c r="E162" s="203">
        <f>B162*D162</f>
        <v>0</v>
      </c>
      <c r="F162" s="196"/>
      <c r="G162" s="354" t="s">
        <v>544</v>
      </c>
      <c r="H162" s="341"/>
      <c r="I162" s="341" t="s">
        <v>546</v>
      </c>
      <c r="J162" s="355">
        <v>0.5</v>
      </c>
      <c r="K162" s="343">
        <f>H162*J162</f>
        <v>0</v>
      </c>
      <c r="L162" s="319"/>
      <c r="M162" s="354" t="s">
        <v>544</v>
      </c>
      <c r="N162" s="341"/>
      <c r="O162" s="341" t="s">
        <v>546</v>
      </c>
      <c r="P162" s="355">
        <v>0.5</v>
      </c>
      <c r="Q162" s="343">
        <f>N162*P162</f>
        <v>0</v>
      </c>
      <c r="R162" s="319"/>
      <c r="S162" s="354" t="s">
        <v>544</v>
      </c>
      <c r="T162" s="341"/>
      <c r="U162" s="341" t="s">
        <v>546</v>
      </c>
      <c r="V162" s="355">
        <v>0.5</v>
      </c>
      <c r="W162" s="343">
        <f>T162*V162</f>
        <v>0</v>
      </c>
      <c r="X162" s="319"/>
      <c r="Y162" s="354" t="s">
        <v>544</v>
      </c>
      <c r="Z162" s="341"/>
      <c r="AA162" s="341" t="s">
        <v>546</v>
      </c>
      <c r="AB162" s="355">
        <v>0.5</v>
      </c>
      <c r="AC162" s="343">
        <f>Z162*AB162</f>
        <v>0</v>
      </c>
      <c r="AD162" s="319"/>
      <c r="AE162" s="354" t="s">
        <v>544</v>
      </c>
      <c r="AF162" s="341"/>
      <c r="AG162" s="341" t="s">
        <v>546</v>
      </c>
      <c r="AH162" s="355">
        <v>0.5</v>
      </c>
      <c r="AI162" s="343">
        <f>AF162*AH162</f>
        <v>0</v>
      </c>
      <c r="AJ162" s="319"/>
    </row>
    <row r="163" spans="1:36" s="126" customFormat="1" x14ac:dyDescent="0.25">
      <c r="A163" s="216" t="s">
        <v>545</v>
      </c>
      <c r="B163" s="201"/>
      <c r="C163" s="201" t="s">
        <v>547</v>
      </c>
      <c r="D163" s="202">
        <v>125</v>
      </c>
      <c r="E163" s="203">
        <f>B163*D163</f>
        <v>0</v>
      </c>
      <c r="F163" s="196"/>
      <c r="G163" s="354" t="s">
        <v>545</v>
      </c>
      <c r="H163" s="341"/>
      <c r="I163" s="341" t="s">
        <v>547</v>
      </c>
      <c r="J163" s="342">
        <v>125</v>
      </c>
      <c r="K163" s="343">
        <f>H163*J163</f>
        <v>0</v>
      </c>
      <c r="L163" s="319"/>
      <c r="M163" s="354" t="s">
        <v>545</v>
      </c>
      <c r="N163" s="341"/>
      <c r="O163" s="341" t="s">
        <v>547</v>
      </c>
      <c r="P163" s="342">
        <v>125</v>
      </c>
      <c r="Q163" s="343">
        <f>N163*P163</f>
        <v>0</v>
      </c>
      <c r="R163" s="319"/>
      <c r="S163" s="354" t="s">
        <v>545</v>
      </c>
      <c r="T163" s="341"/>
      <c r="U163" s="341" t="s">
        <v>547</v>
      </c>
      <c r="V163" s="342">
        <v>125</v>
      </c>
      <c r="W163" s="343">
        <f>T163*V163</f>
        <v>0</v>
      </c>
      <c r="X163" s="319"/>
      <c r="Y163" s="354" t="s">
        <v>545</v>
      </c>
      <c r="Z163" s="341"/>
      <c r="AA163" s="341" t="s">
        <v>547</v>
      </c>
      <c r="AB163" s="342">
        <v>125</v>
      </c>
      <c r="AC163" s="343">
        <f>Z163*AB163</f>
        <v>0</v>
      </c>
      <c r="AD163" s="319"/>
      <c r="AE163" s="354" t="s">
        <v>545</v>
      </c>
      <c r="AF163" s="341"/>
      <c r="AG163" s="341" t="s">
        <v>547</v>
      </c>
      <c r="AH163" s="342">
        <v>125</v>
      </c>
      <c r="AI163" s="343">
        <f>AF163*AH163</f>
        <v>0</v>
      </c>
      <c r="AJ163" s="319"/>
    </row>
    <row r="164" spans="1:36" s="126" customFormat="1" ht="15.75" thickBot="1" x14ac:dyDescent="0.3">
      <c r="A164" s="219" t="s">
        <v>162</v>
      </c>
      <c r="B164" s="205"/>
      <c r="C164" s="205"/>
      <c r="D164" s="206">
        <v>0</v>
      </c>
      <c r="E164" s="207">
        <f>B164*D164</f>
        <v>0</v>
      </c>
      <c r="F164" s="196"/>
      <c r="G164" s="357" t="s">
        <v>162</v>
      </c>
      <c r="H164" s="345"/>
      <c r="I164" s="345"/>
      <c r="J164" s="346">
        <v>0</v>
      </c>
      <c r="K164" s="347">
        <f>H164*J164</f>
        <v>0</v>
      </c>
      <c r="L164" s="319"/>
      <c r="M164" s="357" t="s">
        <v>162</v>
      </c>
      <c r="N164" s="345"/>
      <c r="O164" s="345"/>
      <c r="P164" s="346">
        <v>0</v>
      </c>
      <c r="Q164" s="347">
        <f>N164*P164</f>
        <v>0</v>
      </c>
      <c r="R164" s="319"/>
      <c r="S164" s="357" t="s">
        <v>162</v>
      </c>
      <c r="T164" s="345"/>
      <c r="U164" s="345"/>
      <c r="V164" s="346">
        <v>0</v>
      </c>
      <c r="W164" s="347">
        <f>T164*V164</f>
        <v>0</v>
      </c>
      <c r="X164" s="319"/>
      <c r="Y164" s="357" t="s">
        <v>162</v>
      </c>
      <c r="Z164" s="345"/>
      <c r="AA164" s="345"/>
      <c r="AB164" s="346">
        <v>0</v>
      </c>
      <c r="AC164" s="347">
        <f>Z164*AB164</f>
        <v>0</v>
      </c>
      <c r="AD164" s="319"/>
      <c r="AE164" s="357" t="s">
        <v>162</v>
      </c>
      <c r="AF164" s="345"/>
      <c r="AG164" s="345"/>
      <c r="AH164" s="346">
        <v>0</v>
      </c>
      <c r="AI164" s="347">
        <f>AF164*AH164</f>
        <v>0</v>
      </c>
      <c r="AJ164" s="319"/>
    </row>
    <row r="165" spans="1:36" s="126" customFormat="1" ht="15.75" thickTop="1" x14ac:dyDescent="0.25">
      <c r="A165" s="212" t="s">
        <v>104</v>
      </c>
      <c r="B165" s="201"/>
      <c r="C165" s="201"/>
      <c r="D165" s="202"/>
      <c r="E165" s="38">
        <f>SUM(E162:E164)</f>
        <v>0</v>
      </c>
      <c r="F165" s="196"/>
      <c r="G165" s="352" t="s">
        <v>104</v>
      </c>
      <c r="H165" s="341"/>
      <c r="I165" s="341"/>
      <c r="J165" s="342"/>
      <c r="K165" s="325">
        <f>SUM(K162:K164)</f>
        <v>0</v>
      </c>
      <c r="L165" s="319"/>
      <c r="M165" s="352" t="s">
        <v>104</v>
      </c>
      <c r="N165" s="341"/>
      <c r="O165" s="341"/>
      <c r="P165" s="342"/>
      <c r="Q165" s="325">
        <f>SUM(Q162:Q164)</f>
        <v>0</v>
      </c>
      <c r="R165" s="319"/>
      <c r="S165" s="352" t="s">
        <v>104</v>
      </c>
      <c r="T165" s="341"/>
      <c r="U165" s="341"/>
      <c r="V165" s="342"/>
      <c r="W165" s="325">
        <f>SUM(W162:W164)</f>
        <v>0</v>
      </c>
      <c r="X165" s="319"/>
      <c r="Y165" s="352" t="s">
        <v>104</v>
      </c>
      <c r="Z165" s="341"/>
      <c r="AA165" s="341"/>
      <c r="AB165" s="342"/>
      <c r="AC165" s="325">
        <f>SUM(AC162:AC164)</f>
        <v>0</v>
      </c>
      <c r="AD165" s="319"/>
      <c r="AE165" s="352" t="s">
        <v>104</v>
      </c>
      <c r="AF165" s="341"/>
      <c r="AG165" s="341"/>
      <c r="AH165" s="342"/>
      <c r="AI165" s="325">
        <f>SUM(AI162:AI164)</f>
        <v>0</v>
      </c>
      <c r="AJ165" s="319"/>
    </row>
    <row r="166" spans="1:36" s="126" customFormat="1" x14ac:dyDescent="0.25">
      <c r="A166" s="216"/>
      <c r="B166" s="201"/>
      <c r="C166" s="201"/>
      <c r="D166" s="120"/>
      <c r="E166" s="203"/>
      <c r="F166" s="196"/>
      <c r="G166" s="354"/>
      <c r="H166" s="341"/>
      <c r="I166" s="341"/>
      <c r="J166" s="330"/>
      <c r="K166" s="343"/>
      <c r="L166" s="319"/>
      <c r="M166" s="354"/>
      <c r="N166" s="341"/>
      <c r="O166" s="341"/>
      <c r="P166" s="330"/>
      <c r="Q166" s="343"/>
      <c r="R166" s="319"/>
      <c r="S166" s="354"/>
      <c r="T166" s="341"/>
      <c r="U166" s="341"/>
      <c r="V166" s="330"/>
      <c r="W166" s="343"/>
      <c r="X166" s="319"/>
      <c r="Y166" s="354"/>
      <c r="Z166" s="341"/>
      <c r="AA166" s="341"/>
      <c r="AB166" s="330"/>
      <c r="AC166" s="343"/>
      <c r="AD166" s="319"/>
      <c r="AE166" s="354"/>
      <c r="AF166" s="341"/>
      <c r="AG166" s="341"/>
      <c r="AH166" s="330"/>
      <c r="AI166" s="343"/>
      <c r="AJ166" s="319"/>
    </row>
    <row r="167" spans="1:36" s="126" customFormat="1" x14ac:dyDescent="0.25">
      <c r="A167" s="212" t="s">
        <v>150</v>
      </c>
      <c r="B167" s="198" t="s">
        <v>576</v>
      </c>
      <c r="C167" s="198" t="s">
        <v>137</v>
      </c>
      <c r="D167" s="270" t="s">
        <v>141</v>
      </c>
      <c r="E167" s="271" t="s">
        <v>142</v>
      </c>
      <c r="F167" s="196"/>
      <c r="G167" s="352" t="s">
        <v>150</v>
      </c>
      <c r="H167" s="338" t="s">
        <v>576</v>
      </c>
      <c r="I167" s="338" t="s">
        <v>137</v>
      </c>
      <c r="J167" s="390" t="s">
        <v>141</v>
      </c>
      <c r="K167" s="391" t="s">
        <v>142</v>
      </c>
      <c r="L167" s="319"/>
      <c r="M167" s="352" t="s">
        <v>150</v>
      </c>
      <c r="N167" s="338" t="s">
        <v>576</v>
      </c>
      <c r="O167" s="338" t="s">
        <v>137</v>
      </c>
      <c r="P167" s="390" t="s">
        <v>141</v>
      </c>
      <c r="Q167" s="391" t="s">
        <v>142</v>
      </c>
      <c r="R167" s="319"/>
      <c r="S167" s="352" t="s">
        <v>150</v>
      </c>
      <c r="T167" s="338" t="s">
        <v>576</v>
      </c>
      <c r="U167" s="338" t="s">
        <v>137</v>
      </c>
      <c r="V167" s="390" t="s">
        <v>141</v>
      </c>
      <c r="W167" s="391" t="s">
        <v>142</v>
      </c>
      <c r="X167" s="319"/>
      <c r="Y167" s="352" t="s">
        <v>150</v>
      </c>
      <c r="Z167" s="338" t="s">
        <v>576</v>
      </c>
      <c r="AA167" s="338" t="s">
        <v>137</v>
      </c>
      <c r="AB167" s="390" t="s">
        <v>141</v>
      </c>
      <c r="AC167" s="391" t="s">
        <v>142</v>
      </c>
      <c r="AD167" s="319"/>
      <c r="AE167" s="352" t="s">
        <v>150</v>
      </c>
      <c r="AF167" s="338" t="s">
        <v>576</v>
      </c>
      <c r="AG167" s="338" t="s">
        <v>137</v>
      </c>
      <c r="AH167" s="390" t="s">
        <v>141</v>
      </c>
      <c r="AI167" s="391" t="s">
        <v>142</v>
      </c>
      <c r="AJ167" s="319"/>
    </row>
    <row r="168" spans="1:36" s="1" customFormat="1" ht="15.75" customHeight="1" x14ac:dyDescent="0.25">
      <c r="A168" s="216" t="s">
        <v>154</v>
      </c>
      <c r="B168" s="201"/>
      <c r="C168" s="201" t="s">
        <v>548</v>
      </c>
      <c r="D168" s="218">
        <v>25</v>
      </c>
      <c r="E168" s="203">
        <f>D168*B168</f>
        <v>0</v>
      </c>
      <c r="F168" s="220"/>
      <c r="G168" s="354" t="s">
        <v>154</v>
      </c>
      <c r="H168" s="341"/>
      <c r="I168" s="341" t="s">
        <v>548</v>
      </c>
      <c r="J168" s="356">
        <v>25</v>
      </c>
      <c r="K168" s="343">
        <f>J168*H168</f>
        <v>0</v>
      </c>
      <c r="L168" s="319"/>
      <c r="M168" s="354" t="s">
        <v>154</v>
      </c>
      <c r="N168" s="341"/>
      <c r="O168" s="341" t="s">
        <v>548</v>
      </c>
      <c r="P168" s="356">
        <v>25</v>
      </c>
      <c r="Q168" s="343">
        <f>P168*N168</f>
        <v>0</v>
      </c>
      <c r="R168" s="319"/>
      <c r="S168" s="354" t="s">
        <v>154</v>
      </c>
      <c r="T168" s="341"/>
      <c r="U168" s="341" t="s">
        <v>548</v>
      </c>
      <c r="V168" s="356">
        <v>25</v>
      </c>
      <c r="W168" s="343">
        <f>V168*T168</f>
        <v>0</v>
      </c>
      <c r="X168" s="319"/>
      <c r="Y168" s="354" t="s">
        <v>154</v>
      </c>
      <c r="Z168" s="341"/>
      <c r="AA168" s="341" t="s">
        <v>548</v>
      </c>
      <c r="AB168" s="356">
        <v>25</v>
      </c>
      <c r="AC168" s="343">
        <f>AB168*Z168</f>
        <v>0</v>
      </c>
      <c r="AD168" s="319"/>
      <c r="AE168" s="354" t="s">
        <v>154</v>
      </c>
      <c r="AF168" s="341"/>
      <c r="AG168" s="341" t="s">
        <v>548</v>
      </c>
      <c r="AH168" s="356">
        <v>25</v>
      </c>
      <c r="AI168" s="343">
        <f>AH168*AF168</f>
        <v>0</v>
      </c>
      <c r="AJ168" s="319"/>
    </row>
    <row r="169" spans="1:36" s="1" customFormat="1" ht="15.75" customHeight="1" thickBot="1" x14ac:dyDescent="0.3">
      <c r="A169" s="219" t="s">
        <v>162</v>
      </c>
      <c r="B169" s="345"/>
      <c r="C169" s="221"/>
      <c r="D169" s="222">
        <v>0</v>
      </c>
      <c r="E169" s="207">
        <f>D169*B169</f>
        <v>0</v>
      </c>
      <c r="F169" s="220"/>
      <c r="G169" s="357" t="s">
        <v>162</v>
      </c>
      <c r="H169" s="345"/>
      <c r="I169" s="359"/>
      <c r="J169" s="360">
        <v>0</v>
      </c>
      <c r="K169" s="347">
        <f>J169*H169</f>
        <v>0</v>
      </c>
      <c r="L169" s="319"/>
      <c r="M169" s="357" t="s">
        <v>162</v>
      </c>
      <c r="N169" s="345"/>
      <c r="O169" s="359"/>
      <c r="P169" s="360">
        <v>0</v>
      </c>
      <c r="Q169" s="347">
        <f>P169*N169</f>
        <v>0</v>
      </c>
      <c r="R169" s="319"/>
      <c r="S169" s="357" t="s">
        <v>162</v>
      </c>
      <c r="T169" s="345"/>
      <c r="U169" s="359"/>
      <c r="V169" s="360">
        <v>0</v>
      </c>
      <c r="W169" s="347">
        <f>V169*T169</f>
        <v>0</v>
      </c>
      <c r="X169" s="319"/>
      <c r="Y169" s="357" t="s">
        <v>162</v>
      </c>
      <c r="Z169" s="345"/>
      <c r="AA169" s="359"/>
      <c r="AB169" s="360">
        <v>0</v>
      </c>
      <c r="AC169" s="347">
        <f>AB169*Z169</f>
        <v>0</v>
      </c>
      <c r="AD169" s="319"/>
      <c r="AE169" s="357" t="s">
        <v>162</v>
      </c>
      <c r="AF169" s="345"/>
      <c r="AG169" s="359"/>
      <c r="AH169" s="360">
        <v>0</v>
      </c>
      <c r="AI169" s="347">
        <f>AH169*AF169</f>
        <v>0</v>
      </c>
      <c r="AJ169" s="319"/>
    </row>
    <row r="170" spans="1:36" s="1" customFormat="1" ht="15.75" customHeight="1" thickTop="1" x14ac:dyDescent="0.25">
      <c r="A170" s="212" t="s">
        <v>104</v>
      </c>
      <c r="B170" s="120"/>
      <c r="C170" s="120"/>
      <c r="D170" s="120"/>
      <c r="E170" s="38">
        <f>SUM(E168:E169)</f>
        <v>0</v>
      </c>
      <c r="F170" s="220"/>
      <c r="G170" s="352" t="s">
        <v>104</v>
      </c>
      <c r="H170" s="330"/>
      <c r="I170" s="330"/>
      <c r="J170" s="330"/>
      <c r="K170" s="325">
        <f>SUM(K168:K169)</f>
        <v>0</v>
      </c>
      <c r="L170" s="319"/>
      <c r="M170" s="352" t="s">
        <v>104</v>
      </c>
      <c r="N170" s="330"/>
      <c r="O170" s="330"/>
      <c r="P170" s="330"/>
      <c r="Q170" s="325">
        <f>SUM(Q168:Q169)</f>
        <v>0</v>
      </c>
      <c r="R170" s="319"/>
      <c r="S170" s="352" t="s">
        <v>104</v>
      </c>
      <c r="T170" s="330"/>
      <c r="U170" s="330"/>
      <c r="V170" s="330"/>
      <c r="W170" s="325">
        <f>SUM(W168:W169)</f>
        <v>0</v>
      </c>
      <c r="X170" s="319"/>
      <c r="Y170" s="352" t="s">
        <v>104</v>
      </c>
      <c r="Z170" s="330"/>
      <c r="AA170" s="330"/>
      <c r="AB170" s="330"/>
      <c r="AC170" s="325">
        <f>SUM(AC168:AC169)</f>
        <v>0</v>
      </c>
      <c r="AD170" s="319"/>
      <c r="AE170" s="352" t="s">
        <v>104</v>
      </c>
      <c r="AF170" s="330"/>
      <c r="AG170" s="330"/>
      <c r="AH170" s="330"/>
      <c r="AI170" s="325">
        <f>SUM(AI168:AI169)</f>
        <v>0</v>
      </c>
      <c r="AJ170" s="319"/>
    </row>
    <row r="171" spans="1:36" s="126" customFormat="1" x14ac:dyDescent="0.25">
      <c r="A171" s="216"/>
      <c r="B171" s="201"/>
      <c r="C171" s="201"/>
      <c r="D171" s="120"/>
      <c r="E171" s="203"/>
      <c r="F171" s="196"/>
      <c r="G171" s="354"/>
      <c r="H171" s="341"/>
      <c r="I171" s="341"/>
      <c r="J171" s="330"/>
      <c r="K171" s="343"/>
      <c r="L171" s="319"/>
      <c r="M171" s="354"/>
      <c r="N171" s="341"/>
      <c r="O171" s="341"/>
      <c r="P171" s="330"/>
      <c r="Q171" s="343"/>
      <c r="R171" s="319"/>
      <c r="S171" s="354"/>
      <c r="T171" s="341"/>
      <c r="U171" s="341"/>
      <c r="V171" s="330"/>
      <c r="W171" s="343"/>
      <c r="X171" s="319"/>
      <c r="Y171" s="354"/>
      <c r="Z171" s="341"/>
      <c r="AA171" s="341"/>
      <c r="AB171" s="330"/>
      <c r="AC171" s="343"/>
      <c r="AD171" s="319"/>
      <c r="AE171" s="354"/>
      <c r="AF171" s="341"/>
      <c r="AG171" s="341"/>
      <c r="AH171" s="330"/>
      <c r="AI171" s="343"/>
      <c r="AJ171" s="319"/>
    </row>
    <row r="172" spans="1:36" s="126" customFormat="1" x14ac:dyDescent="0.25">
      <c r="A172" s="212" t="s">
        <v>637</v>
      </c>
      <c r="B172" s="198" t="s">
        <v>576</v>
      </c>
      <c r="C172" s="198" t="s">
        <v>137</v>
      </c>
      <c r="D172" s="270" t="s">
        <v>141</v>
      </c>
      <c r="E172" s="271" t="s">
        <v>142</v>
      </c>
      <c r="F172" s="196"/>
      <c r="G172" s="352" t="s">
        <v>637</v>
      </c>
      <c r="H172" s="338" t="s">
        <v>576</v>
      </c>
      <c r="I172" s="338" t="s">
        <v>137</v>
      </c>
      <c r="J172" s="390" t="s">
        <v>141</v>
      </c>
      <c r="K172" s="391" t="s">
        <v>142</v>
      </c>
      <c r="L172" s="319"/>
      <c r="M172" s="352" t="s">
        <v>637</v>
      </c>
      <c r="N172" s="338" t="s">
        <v>576</v>
      </c>
      <c r="O172" s="338" t="s">
        <v>137</v>
      </c>
      <c r="P172" s="390" t="s">
        <v>141</v>
      </c>
      <c r="Q172" s="391" t="s">
        <v>142</v>
      </c>
      <c r="R172" s="319"/>
      <c r="S172" s="352" t="s">
        <v>637</v>
      </c>
      <c r="T172" s="338" t="s">
        <v>576</v>
      </c>
      <c r="U172" s="338" t="s">
        <v>137</v>
      </c>
      <c r="V172" s="390" t="s">
        <v>141</v>
      </c>
      <c r="W172" s="391" t="s">
        <v>142</v>
      </c>
      <c r="X172" s="319"/>
      <c r="Y172" s="352" t="s">
        <v>637</v>
      </c>
      <c r="Z172" s="338" t="s">
        <v>576</v>
      </c>
      <c r="AA172" s="338" t="s">
        <v>137</v>
      </c>
      <c r="AB172" s="390" t="s">
        <v>141</v>
      </c>
      <c r="AC172" s="391" t="s">
        <v>142</v>
      </c>
      <c r="AD172" s="319"/>
      <c r="AE172" s="352" t="s">
        <v>637</v>
      </c>
      <c r="AF172" s="338" t="s">
        <v>576</v>
      </c>
      <c r="AG172" s="338" t="s">
        <v>137</v>
      </c>
      <c r="AH172" s="390" t="s">
        <v>141</v>
      </c>
      <c r="AI172" s="391" t="s">
        <v>142</v>
      </c>
      <c r="AJ172" s="319"/>
    </row>
    <row r="173" spans="1:36" s="1" customFormat="1" ht="15.75" customHeight="1" x14ac:dyDescent="0.25">
      <c r="A173" s="216" t="s">
        <v>634</v>
      </c>
      <c r="B173" s="201"/>
      <c r="C173" s="201" t="s">
        <v>550</v>
      </c>
      <c r="D173" s="218">
        <v>0</v>
      </c>
      <c r="E173" s="203">
        <f>D173*B173</f>
        <v>0</v>
      </c>
      <c r="F173" s="220"/>
      <c r="G173" s="354" t="s">
        <v>634</v>
      </c>
      <c r="H173" s="341"/>
      <c r="I173" s="341" t="s">
        <v>550</v>
      </c>
      <c r="J173" s="356">
        <v>0</v>
      </c>
      <c r="K173" s="343">
        <f>J173*H173</f>
        <v>0</v>
      </c>
      <c r="L173" s="319"/>
      <c r="M173" s="354" t="s">
        <v>634</v>
      </c>
      <c r="N173" s="341"/>
      <c r="O173" s="341" t="s">
        <v>550</v>
      </c>
      <c r="P173" s="356">
        <v>0</v>
      </c>
      <c r="Q173" s="343">
        <f>P173*N173</f>
        <v>0</v>
      </c>
      <c r="R173" s="319"/>
      <c r="S173" s="354" t="s">
        <v>634</v>
      </c>
      <c r="T173" s="341"/>
      <c r="U173" s="341" t="s">
        <v>550</v>
      </c>
      <c r="V173" s="356">
        <v>0</v>
      </c>
      <c r="W173" s="343">
        <f>V173*T173</f>
        <v>0</v>
      </c>
      <c r="X173" s="319"/>
      <c r="Y173" s="354" t="s">
        <v>634</v>
      </c>
      <c r="Z173" s="341"/>
      <c r="AA173" s="341" t="s">
        <v>550</v>
      </c>
      <c r="AB173" s="356">
        <v>0</v>
      </c>
      <c r="AC173" s="343">
        <f>AB173*Z173</f>
        <v>0</v>
      </c>
      <c r="AD173" s="319"/>
      <c r="AE173" s="354" t="s">
        <v>634</v>
      </c>
      <c r="AF173" s="341"/>
      <c r="AG173" s="341" t="s">
        <v>550</v>
      </c>
      <c r="AH173" s="356">
        <v>0</v>
      </c>
      <c r="AI173" s="343">
        <f>AH173*AF173</f>
        <v>0</v>
      </c>
      <c r="AJ173" s="319"/>
    </row>
    <row r="174" spans="1:36" s="1" customFormat="1" ht="15.75" customHeight="1" thickBot="1" x14ac:dyDescent="0.3">
      <c r="A174" s="219" t="s">
        <v>635</v>
      </c>
      <c r="B174" s="345"/>
      <c r="C174" s="205" t="s">
        <v>550</v>
      </c>
      <c r="D174" s="222">
        <v>0</v>
      </c>
      <c r="E174" s="207">
        <f>D174*B174</f>
        <v>0</v>
      </c>
      <c r="F174" s="220"/>
      <c r="G174" s="357" t="s">
        <v>635</v>
      </c>
      <c r="H174" s="345"/>
      <c r="I174" s="345" t="s">
        <v>550</v>
      </c>
      <c r="J174" s="360">
        <v>0</v>
      </c>
      <c r="K174" s="347">
        <f>J174*H174</f>
        <v>0</v>
      </c>
      <c r="L174" s="319"/>
      <c r="M174" s="357" t="s">
        <v>635</v>
      </c>
      <c r="N174" s="345"/>
      <c r="O174" s="345" t="s">
        <v>550</v>
      </c>
      <c r="P174" s="360">
        <v>0</v>
      </c>
      <c r="Q174" s="347">
        <f>P174*N174</f>
        <v>0</v>
      </c>
      <c r="R174" s="319"/>
      <c r="S174" s="357" t="s">
        <v>635</v>
      </c>
      <c r="T174" s="345"/>
      <c r="U174" s="345" t="s">
        <v>550</v>
      </c>
      <c r="V174" s="360">
        <v>0</v>
      </c>
      <c r="W174" s="347">
        <f>V174*T174</f>
        <v>0</v>
      </c>
      <c r="X174" s="319"/>
      <c r="Y174" s="357" t="s">
        <v>635</v>
      </c>
      <c r="Z174" s="345"/>
      <c r="AA174" s="345" t="s">
        <v>550</v>
      </c>
      <c r="AB174" s="360">
        <v>0</v>
      </c>
      <c r="AC174" s="347">
        <f>AB174*Z174</f>
        <v>0</v>
      </c>
      <c r="AD174" s="319"/>
      <c r="AE174" s="357" t="s">
        <v>635</v>
      </c>
      <c r="AF174" s="345"/>
      <c r="AG174" s="345" t="s">
        <v>550</v>
      </c>
      <c r="AH174" s="360">
        <v>0</v>
      </c>
      <c r="AI174" s="347">
        <f>AH174*AF174</f>
        <v>0</v>
      </c>
      <c r="AJ174" s="319"/>
    </row>
    <row r="175" spans="1:36" s="1" customFormat="1" ht="15.75" customHeight="1" thickTop="1" x14ac:dyDescent="0.25">
      <c r="A175" s="212" t="s">
        <v>104</v>
      </c>
      <c r="B175" s="120"/>
      <c r="C175" s="120"/>
      <c r="D175" s="120"/>
      <c r="E175" s="38">
        <f>SUM(E173:E174)</f>
        <v>0</v>
      </c>
      <c r="F175" s="220"/>
      <c r="G175" s="352" t="s">
        <v>104</v>
      </c>
      <c r="H175" s="330"/>
      <c r="I175" s="330"/>
      <c r="J175" s="330"/>
      <c r="K175" s="325">
        <f>SUM(K173:K174)</f>
        <v>0</v>
      </c>
      <c r="L175" s="319"/>
      <c r="M175" s="352" t="s">
        <v>104</v>
      </c>
      <c r="N175" s="330"/>
      <c r="O175" s="330"/>
      <c r="P175" s="330"/>
      <c r="Q175" s="325">
        <f>SUM(Q173:Q174)</f>
        <v>0</v>
      </c>
      <c r="R175" s="319"/>
      <c r="S175" s="352" t="s">
        <v>104</v>
      </c>
      <c r="T175" s="330"/>
      <c r="U175" s="330"/>
      <c r="V175" s="330"/>
      <c r="W175" s="325">
        <f>SUM(W173:W174)</f>
        <v>0</v>
      </c>
      <c r="X175" s="319"/>
      <c r="Y175" s="352" t="s">
        <v>104</v>
      </c>
      <c r="Z175" s="330"/>
      <c r="AA175" s="330"/>
      <c r="AB175" s="330"/>
      <c r="AC175" s="325">
        <f>SUM(AC173:AC174)</f>
        <v>0</v>
      </c>
      <c r="AD175" s="319"/>
      <c r="AE175" s="352" t="s">
        <v>104</v>
      </c>
      <c r="AF175" s="330"/>
      <c r="AG175" s="330"/>
      <c r="AH175" s="330"/>
      <c r="AI175" s="325">
        <f>SUM(AI173:AI174)</f>
        <v>0</v>
      </c>
      <c r="AJ175" s="319"/>
    </row>
    <row r="176" spans="1:36" s="1" customFormat="1" ht="15.75" customHeight="1" thickBot="1" x14ac:dyDescent="0.3">
      <c r="A176" s="223"/>
      <c r="B176" s="224"/>
      <c r="C176" s="224"/>
      <c r="D176" s="224"/>
      <c r="E176" s="225"/>
      <c r="F176" s="220"/>
      <c r="G176" s="361"/>
      <c r="H176" s="362"/>
      <c r="I176" s="362"/>
      <c r="J176" s="362"/>
      <c r="K176" s="363"/>
      <c r="L176" s="319"/>
      <c r="M176" s="361"/>
      <c r="N176" s="362"/>
      <c r="O176" s="362"/>
      <c r="P176" s="362"/>
      <c r="Q176" s="363"/>
      <c r="R176" s="319"/>
      <c r="S176" s="361"/>
      <c r="T176" s="362"/>
      <c r="U176" s="362"/>
      <c r="V176" s="362"/>
      <c r="W176" s="363"/>
      <c r="X176" s="319"/>
      <c r="Y176" s="361"/>
      <c r="Z176" s="362"/>
      <c r="AA176" s="362"/>
      <c r="AB176" s="362"/>
      <c r="AC176" s="363"/>
      <c r="AD176" s="319"/>
      <c r="AE176" s="361"/>
      <c r="AF176" s="362"/>
      <c r="AG176" s="362"/>
      <c r="AH176" s="362"/>
      <c r="AI176" s="363"/>
      <c r="AJ176" s="319"/>
    </row>
    <row r="177" spans="1:36" s="1" customFormat="1" ht="15.75" thickBot="1" x14ac:dyDescent="0.3">
      <c r="A177" s="42" t="s">
        <v>135</v>
      </c>
      <c r="B177" s="226"/>
      <c r="C177" s="226"/>
      <c r="D177" s="226"/>
      <c r="E177" s="282">
        <f>SUM(E159+E165+E170+E175)</f>
        <v>0</v>
      </c>
      <c r="F177" s="220"/>
      <c r="G177" s="328" t="s">
        <v>135</v>
      </c>
      <c r="H177" s="364"/>
      <c r="I177" s="364"/>
      <c r="J177" s="364"/>
      <c r="K177" s="394">
        <f>SUM(K159+K165+K170+K175)</f>
        <v>0</v>
      </c>
      <c r="L177" s="319"/>
      <c r="M177" s="328" t="s">
        <v>135</v>
      </c>
      <c r="N177" s="364"/>
      <c r="O177" s="364"/>
      <c r="P177" s="364"/>
      <c r="Q177" s="394">
        <f>SUM(Q159+Q165+Q170+Q175)</f>
        <v>0</v>
      </c>
      <c r="R177" s="319"/>
      <c r="S177" s="328" t="s">
        <v>135</v>
      </c>
      <c r="T177" s="364"/>
      <c r="U177" s="364"/>
      <c r="V177" s="364"/>
      <c r="W177" s="394">
        <f>SUM(W159+W165+W170+W175)</f>
        <v>0</v>
      </c>
      <c r="X177" s="319"/>
      <c r="Y177" s="328" t="s">
        <v>135</v>
      </c>
      <c r="Z177" s="364"/>
      <c r="AA177" s="364"/>
      <c r="AB177" s="364"/>
      <c r="AC177" s="394">
        <f>SUM(AC159+AC165+AC170+AC175)</f>
        <v>0</v>
      </c>
      <c r="AD177" s="319"/>
      <c r="AE177" s="328" t="s">
        <v>135</v>
      </c>
      <c r="AF177" s="364"/>
      <c r="AG177" s="364"/>
      <c r="AH177" s="364"/>
      <c r="AI177" s="394">
        <f>SUM(AI159+AI165+AI170+AI175)</f>
        <v>0</v>
      </c>
      <c r="AJ177" s="319"/>
    </row>
    <row r="178" spans="1:36" ht="15.75" thickBot="1" x14ac:dyDescent="0.3">
      <c r="A178" s="196"/>
      <c r="B178" s="196"/>
      <c r="C178" s="196"/>
      <c r="D178" s="196"/>
      <c r="E178" s="196"/>
      <c r="F178" s="196"/>
      <c r="G178" s="336"/>
      <c r="H178" s="336"/>
      <c r="I178" s="336"/>
      <c r="J178" s="336"/>
      <c r="K178" s="336"/>
      <c r="M178" s="336"/>
      <c r="N178" s="336"/>
      <c r="O178" s="336"/>
      <c r="P178" s="336"/>
      <c r="Q178" s="336"/>
      <c r="S178" s="336"/>
      <c r="T178" s="336"/>
      <c r="U178" s="336"/>
      <c r="V178" s="336"/>
      <c r="W178" s="336"/>
      <c r="Y178" s="336"/>
      <c r="Z178" s="336"/>
      <c r="AA178" s="336"/>
      <c r="AB178" s="336"/>
      <c r="AC178" s="336"/>
      <c r="AE178" s="336"/>
      <c r="AF178" s="336"/>
      <c r="AG178" s="336"/>
      <c r="AH178" s="336"/>
      <c r="AI178" s="336"/>
    </row>
    <row r="179" spans="1:36" x14ac:dyDescent="0.25">
      <c r="A179" s="34" t="s">
        <v>711</v>
      </c>
      <c r="B179" s="194"/>
      <c r="C179" s="194"/>
      <c r="D179" s="194"/>
      <c r="E179" s="265"/>
      <c r="F179" s="196"/>
      <c r="G179" s="322" t="s">
        <v>711</v>
      </c>
      <c r="H179" s="334"/>
      <c r="I179" s="334"/>
      <c r="J179" s="334"/>
      <c r="K179" s="265"/>
      <c r="M179" s="322" t="s">
        <v>711</v>
      </c>
      <c r="N179" s="334"/>
      <c r="O179" s="334"/>
      <c r="P179" s="334"/>
      <c r="Q179" s="265"/>
      <c r="S179" s="322" t="s">
        <v>711</v>
      </c>
      <c r="T179" s="334"/>
      <c r="U179" s="334"/>
      <c r="V179" s="334"/>
      <c r="W179" s="265"/>
      <c r="Y179" s="322" t="s">
        <v>711</v>
      </c>
      <c r="Z179" s="334"/>
      <c r="AA179" s="334"/>
      <c r="AB179" s="334"/>
      <c r="AC179" s="265"/>
      <c r="AE179" s="322" t="s">
        <v>711</v>
      </c>
      <c r="AF179" s="334"/>
      <c r="AG179" s="334"/>
      <c r="AH179" s="334"/>
      <c r="AI179" s="265"/>
    </row>
    <row r="180" spans="1:36" x14ac:dyDescent="0.25">
      <c r="A180" s="197" t="s">
        <v>122</v>
      </c>
      <c r="B180" s="198" t="s">
        <v>576</v>
      </c>
      <c r="C180" s="198" t="s">
        <v>137</v>
      </c>
      <c r="D180" s="198" t="s">
        <v>188</v>
      </c>
      <c r="E180" s="199" t="s">
        <v>124</v>
      </c>
      <c r="F180" s="196"/>
      <c r="G180" s="337" t="s">
        <v>122</v>
      </c>
      <c r="H180" s="338" t="s">
        <v>576</v>
      </c>
      <c r="I180" s="338" t="s">
        <v>137</v>
      </c>
      <c r="J180" s="338" t="s">
        <v>188</v>
      </c>
      <c r="K180" s="339" t="s">
        <v>124</v>
      </c>
      <c r="M180" s="337" t="s">
        <v>122</v>
      </c>
      <c r="N180" s="338" t="s">
        <v>576</v>
      </c>
      <c r="O180" s="338" t="s">
        <v>137</v>
      </c>
      <c r="P180" s="338" t="s">
        <v>188</v>
      </c>
      <c r="Q180" s="339" t="s">
        <v>124</v>
      </c>
      <c r="S180" s="337" t="s">
        <v>122</v>
      </c>
      <c r="T180" s="338" t="s">
        <v>576</v>
      </c>
      <c r="U180" s="338" t="s">
        <v>137</v>
      </c>
      <c r="V180" s="338" t="s">
        <v>188</v>
      </c>
      <c r="W180" s="339" t="s">
        <v>124</v>
      </c>
      <c r="Y180" s="337" t="s">
        <v>122</v>
      </c>
      <c r="Z180" s="338" t="s">
        <v>576</v>
      </c>
      <c r="AA180" s="338" t="s">
        <v>137</v>
      </c>
      <c r="AB180" s="338" t="s">
        <v>188</v>
      </c>
      <c r="AC180" s="339" t="s">
        <v>124</v>
      </c>
      <c r="AE180" s="337" t="s">
        <v>122</v>
      </c>
      <c r="AF180" s="338" t="s">
        <v>576</v>
      </c>
      <c r="AG180" s="338" t="s">
        <v>137</v>
      </c>
      <c r="AH180" s="338" t="s">
        <v>188</v>
      </c>
      <c r="AI180" s="339" t="s">
        <v>124</v>
      </c>
    </row>
    <row r="181" spans="1:36" x14ac:dyDescent="0.25">
      <c r="A181" s="200" t="s">
        <v>125</v>
      </c>
      <c r="B181" s="201"/>
      <c r="C181" s="201" t="s">
        <v>543</v>
      </c>
      <c r="D181" s="202">
        <v>165</v>
      </c>
      <c r="E181" s="203">
        <f t="shared" ref="E181:E189" si="99">B181*D181</f>
        <v>0</v>
      </c>
      <c r="F181" s="196"/>
      <c r="G181" s="340" t="s">
        <v>125</v>
      </c>
      <c r="H181" s="341"/>
      <c r="I181" s="341" t="s">
        <v>543</v>
      </c>
      <c r="J181" s="342">
        <v>165</v>
      </c>
      <c r="K181" s="343">
        <f t="shared" ref="K181:K189" si="100">H181*J181</f>
        <v>0</v>
      </c>
      <c r="M181" s="340" t="s">
        <v>125</v>
      </c>
      <c r="N181" s="341"/>
      <c r="O181" s="341" t="s">
        <v>543</v>
      </c>
      <c r="P181" s="342">
        <v>165</v>
      </c>
      <c r="Q181" s="343">
        <f t="shared" ref="Q181:Q189" si="101">N181*P181</f>
        <v>0</v>
      </c>
      <c r="S181" s="340" t="s">
        <v>125</v>
      </c>
      <c r="T181" s="341"/>
      <c r="U181" s="341" t="s">
        <v>543</v>
      </c>
      <c r="V181" s="342">
        <v>165</v>
      </c>
      <c r="W181" s="343">
        <f t="shared" ref="W181:W189" si="102">T181*V181</f>
        <v>0</v>
      </c>
      <c r="Y181" s="340" t="s">
        <v>125</v>
      </c>
      <c r="Z181" s="341"/>
      <c r="AA181" s="341" t="s">
        <v>543</v>
      </c>
      <c r="AB181" s="342">
        <v>165</v>
      </c>
      <c r="AC181" s="343">
        <f t="shared" ref="AC181:AC189" si="103">Z181*AB181</f>
        <v>0</v>
      </c>
      <c r="AE181" s="340" t="s">
        <v>125</v>
      </c>
      <c r="AF181" s="341"/>
      <c r="AG181" s="341" t="s">
        <v>543</v>
      </c>
      <c r="AH181" s="342">
        <v>165</v>
      </c>
      <c r="AI181" s="343">
        <f t="shared" ref="AI181:AI189" si="104">AF181*AH181</f>
        <v>0</v>
      </c>
    </row>
    <row r="182" spans="1:36" x14ac:dyDescent="0.25">
      <c r="A182" s="200" t="s">
        <v>126</v>
      </c>
      <c r="B182" s="201"/>
      <c r="C182" s="201" t="s">
        <v>543</v>
      </c>
      <c r="D182" s="202">
        <v>139</v>
      </c>
      <c r="E182" s="203">
        <f t="shared" si="99"/>
        <v>0</v>
      </c>
      <c r="F182" s="196"/>
      <c r="G182" s="340" t="s">
        <v>126</v>
      </c>
      <c r="H182" s="341"/>
      <c r="I182" s="341" t="s">
        <v>543</v>
      </c>
      <c r="J182" s="342">
        <v>139</v>
      </c>
      <c r="K182" s="343">
        <f t="shared" si="100"/>
        <v>0</v>
      </c>
      <c r="M182" s="340" t="s">
        <v>126</v>
      </c>
      <c r="N182" s="341"/>
      <c r="O182" s="341" t="s">
        <v>543</v>
      </c>
      <c r="P182" s="342">
        <v>139</v>
      </c>
      <c r="Q182" s="343">
        <f t="shared" si="101"/>
        <v>0</v>
      </c>
      <c r="S182" s="340" t="s">
        <v>126</v>
      </c>
      <c r="T182" s="341"/>
      <c r="U182" s="341" t="s">
        <v>543</v>
      </c>
      <c r="V182" s="342">
        <v>139</v>
      </c>
      <c r="W182" s="343">
        <f t="shared" si="102"/>
        <v>0</v>
      </c>
      <c r="Y182" s="340" t="s">
        <v>126</v>
      </c>
      <c r="Z182" s="341"/>
      <c r="AA182" s="341" t="s">
        <v>543</v>
      </c>
      <c r="AB182" s="342">
        <v>139</v>
      </c>
      <c r="AC182" s="343">
        <f t="shared" si="103"/>
        <v>0</v>
      </c>
      <c r="AE182" s="340" t="s">
        <v>126</v>
      </c>
      <c r="AF182" s="341"/>
      <c r="AG182" s="341" t="s">
        <v>543</v>
      </c>
      <c r="AH182" s="342">
        <v>139</v>
      </c>
      <c r="AI182" s="343">
        <f t="shared" si="104"/>
        <v>0</v>
      </c>
    </row>
    <row r="183" spans="1:36" x14ac:dyDescent="0.25">
      <c r="A183" s="200" t="s">
        <v>128</v>
      </c>
      <c r="B183" s="201"/>
      <c r="C183" s="201" t="s">
        <v>543</v>
      </c>
      <c r="D183" s="202">
        <v>139</v>
      </c>
      <c r="E183" s="203">
        <f t="shared" si="99"/>
        <v>0</v>
      </c>
      <c r="F183" s="196"/>
      <c r="G183" s="340" t="s">
        <v>128</v>
      </c>
      <c r="H183" s="341"/>
      <c r="I183" s="341" t="s">
        <v>543</v>
      </c>
      <c r="J183" s="342">
        <v>139</v>
      </c>
      <c r="K183" s="343">
        <f t="shared" si="100"/>
        <v>0</v>
      </c>
      <c r="M183" s="340" t="s">
        <v>128</v>
      </c>
      <c r="N183" s="341"/>
      <c r="O183" s="341" t="s">
        <v>543</v>
      </c>
      <c r="P183" s="342">
        <v>139</v>
      </c>
      <c r="Q183" s="343">
        <f t="shared" si="101"/>
        <v>0</v>
      </c>
      <c r="S183" s="340" t="s">
        <v>128</v>
      </c>
      <c r="T183" s="341"/>
      <c r="U183" s="341" t="s">
        <v>543</v>
      </c>
      <c r="V183" s="342">
        <v>139</v>
      </c>
      <c r="W183" s="343">
        <f t="shared" si="102"/>
        <v>0</v>
      </c>
      <c r="Y183" s="340" t="s">
        <v>128</v>
      </c>
      <c r="Z183" s="341"/>
      <c r="AA183" s="341" t="s">
        <v>543</v>
      </c>
      <c r="AB183" s="342">
        <v>139</v>
      </c>
      <c r="AC183" s="343">
        <f t="shared" si="103"/>
        <v>0</v>
      </c>
      <c r="AE183" s="340" t="s">
        <v>128</v>
      </c>
      <c r="AF183" s="341"/>
      <c r="AG183" s="341" t="s">
        <v>543</v>
      </c>
      <c r="AH183" s="342">
        <v>139</v>
      </c>
      <c r="AI183" s="343">
        <f t="shared" si="104"/>
        <v>0</v>
      </c>
    </row>
    <row r="184" spans="1:36" x14ac:dyDescent="0.25">
      <c r="A184" s="200" t="s">
        <v>129</v>
      </c>
      <c r="B184" s="201"/>
      <c r="C184" s="201" t="s">
        <v>543</v>
      </c>
      <c r="D184" s="202">
        <v>119</v>
      </c>
      <c r="E184" s="203">
        <f t="shared" si="99"/>
        <v>0</v>
      </c>
      <c r="F184" s="196"/>
      <c r="G184" s="340" t="s">
        <v>129</v>
      </c>
      <c r="H184" s="341"/>
      <c r="I184" s="341" t="s">
        <v>543</v>
      </c>
      <c r="J184" s="342">
        <v>119</v>
      </c>
      <c r="K184" s="343">
        <f t="shared" si="100"/>
        <v>0</v>
      </c>
      <c r="M184" s="340" t="s">
        <v>129</v>
      </c>
      <c r="N184" s="341"/>
      <c r="O184" s="341" t="s">
        <v>543</v>
      </c>
      <c r="P184" s="342">
        <v>119</v>
      </c>
      <c r="Q184" s="343">
        <f t="shared" si="101"/>
        <v>0</v>
      </c>
      <c r="S184" s="340" t="s">
        <v>129</v>
      </c>
      <c r="T184" s="341"/>
      <c r="U184" s="341" t="s">
        <v>543</v>
      </c>
      <c r="V184" s="342">
        <v>119</v>
      </c>
      <c r="W184" s="343">
        <f t="shared" si="102"/>
        <v>0</v>
      </c>
      <c r="Y184" s="340" t="s">
        <v>129</v>
      </c>
      <c r="Z184" s="341"/>
      <c r="AA184" s="341" t="s">
        <v>543</v>
      </c>
      <c r="AB184" s="342">
        <v>119</v>
      </c>
      <c r="AC184" s="343">
        <f t="shared" si="103"/>
        <v>0</v>
      </c>
      <c r="AE184" s="340" t="s">
        <v>129</v>
      </c>
      <c r="AF184" s="341"/>
      <c r="AG184" s="341" t="s">
        <v>543</v>
      </c>
      <c r="AH184" s="342">
        <v>119</v>
      </c>
      <c r="AI184" s="343">
        <f t="shared" si="104"/>
        <v>0</v>
      </c>
    </row>
    <row r="185" spans="1:36" s="126" customFormat="1" x14ac:dyDescent="0.25">
      <c r="A185" s="200" t="s">
        <v>130</v>
      </c>
      <c r="B185" s="201"/>
      <c r="C185" s="201" t="s">
        <v>543</v>
      </c>
      <c r="D185" s="202">
        <v>99</v>
      </c>
      <c r="E185" s="203">
        <f t="shared" si="99"/>
        <v>0</v>
      </c>
      <c r="F185" s="196"/>
      <c r="G185" s="340" t="s">
        <v>130</v>
      </c>
      <c r="H185" s="341"/>
      <c r="I185" s="341" t="s">
        <v>543</v>
      </c>
      <c r="J185" s="342">
        <v>99</v>
      </c>
      <c r="K185" s="343">
        <f t="shared" si="100"/>
        <v>0</v>
      </c>
      <c r="L185" s="319"/>
      <c r="M185" s="340" t="s">
        <v>130</v>
      </c>
      <c r="N185" s="341"/>
      <c r="O185" s="341" t="s">
        <v>543</v>
      </c>
      <c r="P185" s="342">
        <v>99</v>
      </c>
      <c r="Q185" s="343">
        <f t="shared" si="101"/>
        <v>0</v>
      </c>
      <c r="R185" s="319"/>
      <c r="S185" s="340" t="s">
        <v>130</v>
      </c>
      <c r="T185" s="341"/>
      <c r="U185" s="341" t="s">
        <v>543</v>
      </c>
      <c r="V185" s="342">
        <v>99</v>
      </c>
      <c r="W185" s="343">
        <f t="shared" si="102"/>
        <v>0</v>
      </c>
      <c r="X185" s="319"/>
      <c r="Y185" s="340" t="s">
        <v>130</v>
      </c>
      <c r="Z185" s="341"/>
      <c r="AA185" s="341" t="s">
        <v>543</v>
      </c>
      <c r="AB185" s="342">
        <v>99</v>
      </c>
      <c r="AC185" s="343">
        <f t="shared" si="103"/>
        <v>0</v>
      </c>
      <c r="AD185" s="319"/>
      <c r="AE185" s="340" t="s">
        <v>130</v>
      </c>
      <c r="AF185" s="341"/>
      <c r="AG185" s="341" t="s">
        <v>543</v>
      </c>
      <c r="AH185" s="342">
        <v>99</v>
      </c>
      <c r="AI185" s="343">
        <f t="shared" si="104"/>
        <v>0</v>
      </c>
      <c r="AJ185" s="319"/>
    </row>
    <row r="186" spans="1:36" s="126" customFormat="1" x14ac:dyDescent="0.25">
      <c r="A186" s="200" t="s">
        <v>131</v>
      </c>
      <c r="B186" s="201"/>
      <c r="C186" s="201" t="s">
        <v>543</v>
      </c>
      <c r="D186" s="202">
        <v>92</v>
      </c>
      <c r="E186" s="203">
        <f t="shared" si="99"/>
        <v>0</v>
      </c>
      <c r="F186" s="196"/>
      <c r="G186" s="340" t="s">
        <v>131</v>
      </c>
      <c r="H186" s="341"/>
      <c r="I186" s="341" t="s">
        <v>543</v>
      </c>
      <c r="J186" s="342">
        <v>92</v>
      </c>
      <c r="K186" s="343">
        <f t="shared" si="100"/>
        <v>0</v>
      </c>
      <c r="L186" s="319"/>
      <c r="M186" s="340" t="s">
        <v>131</v>
      </c>
      <c r="N186" s="341"/>
      <c r="O186" s="341" t="s">
        <v>543</v>
      </c>
      <c r="P186" s="342">
        <v>92</v>
      </c>
      <c r="Q186" s="343">
        <f t="shared" si="101"/>
        <v>0</v>
      </c>
      <c r="R186" s="319"/>
      <c r="S186" s="340" t="s">
        <v>131</v>
      </c>
      <c r="T186" s="341"/>
      <c r="U186" s="341" t="s">
        <v>543</v>
      </c>
      <c r="V186" s="342">
        <v>92</v>
      </c>
      <c r="W186" s="343">
        <f t="shared" si="102"/>
        <v>0</v>
      </c>
      <c r="X186" s="319"/>
      <c r="Y186" s="340" t="s">
        <v>131</v>
      </c>
      <c r="Z186" s="341"/>
      <c r="AA186" s="341" t="s">
        <v>543</v>
      </c>
      <c r="AB186" s="342">
        <v>92</v>
      </c>
      <c r="AC186" s="343">
        <f t="shared" si="103"/>
        <v>0</v>
      </c>
      <c r="AD186" s="319"/>
      <c r="AE186" s="340" t="s">
        <v>131</v>
      </c>
      <c r="AF186" s="341"/>
      <c r="AG186" s="341" t="s">
        <v>543</v>
      </c>
      <c r="AH186" s="342">
        <v>92</v>
      </c>
      <c r="AI186" s="343">
        <f t="shared" si="104"/>
        <v>0</v>
      </c>
      <c r="AJ186" s="319"/>
    </row>
    <row r="187" spans="1:36" s="126" customFormat="1" x14ac:dyDescent="0.25">
      <c r="A187" s="200" t="s">
        <v>132</v>
      </c>
      <c r="B187" s="201"/>
      <c r="C187" s="201" t="s">
        <v>543</v>
      </c>
      <c r="D187" s="202">
        <v>79</v>
      </c>
      <c r="E187" s="203">
        <f t="shared" si="99"/>
        <v>0</v>
      </c>
      <c r="F187" s="196"/>
      <c r="G187" s="340" t="s">
        <v>132</v>
      </c>
      <c r="H187" s="341"/>
      <c r="I187" s="341" t="s">
        <v>543</v>
      </c>
      <c r="J187" s="342">
        <v>79</v>
      </c>
      <c r="K187" s="343">
        <f t="shared" si="100"/>
        <v>0</v>
      </c>
      <c r="L187" s="319"/>
      <c r="M187" s="340" t="s">
        <v>132</v>
      </c>
      <c r="N187" s="341"/>
      <c r="O187" s="341" t="s">
        <v>543</v>
      </c>
      <c r="P187" s="342">
        <v>79</v>
      </c>
      <c r="Q187" s="343">
        <f t="shared" si="101"/>
        <v>0</v>
      </c>
      <c r="R187" s="319"/>
      <c r="S187" s="340" t="s">
        <v>132</v>
      </c>
      <c r="T187" s="341"/>
      <c r="U187" s="341" t="s">
        <v>543</v>
      </c>
      <c r="V187" s="342">
        <v>79</v>
      </c>
      <c r="W187" s="343">
        <f t="shared" si="102"/>
        <v>0</v>
      </c>
      <c r="X187" s="319"/>
      <c r="Y187" s="340" t="s">
        <v>132</v>
      </c>
      <c r="Z187" s="341"/>
      <c r="AA187" s="341" t="s">
        <v>543</v>
      </c>
      <c r="AB187" s="342">
        <v>79</v>
      </c>
      <c r="AC187" s="343">
        <f t="shared" si="103"/>
        <v>0</v>
      </c>
      <c r="AD187" s="319"/>
      <c r="AE187" s="340" t="s">
        <v>132</v>
      </c>
      <c r="AF187" s="341"/>
      <c r="AG187" s="341" t="s">
        <v>543</v>
      </c>
      <c r="AH187" s="342">
        <v>79</v>
      </c>
      <c r="AI187" s="343">
        <f t="shared" si="104"/>
        <v>0</v>
      </c>
      <c r="AJ187" s="319"/>
    </row>
    <row r="188" spans="1:36" x14ac:dyDescent="0.25">
      <c r="A188" s="200" t="s">
        <v>133</v>
      </c>
      <c r="B188" s="201"/>
      <c r="C188" s="201" t="s">
        <v>543</v>
      </c>
      <c r="D188" s="202">
        <v>73</v>
      </c>
      <c r="E188" s="203">
        <f t="shared" si="99"/>
        <v>0</v>
      </c>
      <c r="F188" s="196"/>
      <c r="G188" s="340" t="s">
        <v>133</v>
      </c>
      <c r="H188" s="341"/>
      <c r="I188" s="341" t="s">
        <v>543</v>
      </c>
      <c r="J188" s="342">
        <v>73</v>
      </c>
      <c r="K188" s="343">
        <f t="shared" si="100"/>
        <v>0</v>
      </c>
      <c r="M188" s="340" t="s">
        <v>133</v>
      </c>
      <c r="N188" s="341"/>
      <c r="O188" s="341" t="s">
        <v>543</v>
      </c>
      <c r="P188" s="342">
        <v>73</v>
      </c>
      <c r="Q188" s="343">
        <f t="shared" si="101"/>
        <v>0</v>
      </c>
      <c r="S188" s="340" t="s">
        <v>133</v>
      </c>
      <c r="T188" s="341"/>
      <c r="U188" s="341" t="s">
        <v>543</v>
      </c>
      <c r="V188" s="342">
        <v>73</v>
      </c>
      <c r="W188" s="343">
        <f t="shared" si="102"/>
        <v>0</v>
      </c>
      <c r="Y188" s="340" t="s">
        <v>133</v>
      </c>
      <c r="Z188" s="341"/>
      <c r="AA188" s="341" t="s">
        <v>543</v>
      </c>
      <c r="AB188" s="342">
        <v>73</v>
      </c>
      <c r="AC188" s="343">
        <f t="shared" si="103"/>
        <v>0</v>
      </c>
      <c r="AE188" s="340" t="s">
        <v>133</v>
      </c>
      <c r="AF188" s="341"/>
      <c r="AG188" s="341" t="s">
        <v>543</v>
      </c>
      <c r="AH188" s="342">
        <v>73</v>
      </c>
      <c r="AI188" s="343">
        <f t="shared" si="104"/>
        <v>0</v>
      </c>
    </row>
    <row r="189" spans="1:36" ht="15.75" thickBot="1" x14ac:dyDescent="0.3">
      <c r="A189" s="204" t="s">
        <v>134</v>
      </c>
      <c r="B189" s="205"/>
      <c r="C189" s="205" t="s">
        <v>543</v>
      </c>
      <c r="D189" s="206">
        <v>59</v>
      </c>
      <c r="E189" s="207">
        <f t="shared" si="99"/>
        <v>0</v>
      </c>
      <c r="F189" s="196"/>
      <c r="G189" s="344" t="s">
        <v>134</v>
      </c>
      <c r="H189" s="345"/>
      <c r="I189" s="345" t="s">
        <v>543</v>
      </c>
      <c r="J189" s="346">
        <v>59</v>
      </c>
      <c r="K189" s="347">
        <f t="shared" si="100"/>
        <v>0</v>
      </c>
      <c r="M189" s="344" t="s">
        <v>134</v>
      </c>
      <c r="N189" s="345"/>
      <c r="O189" s="345" t="s">
        <v>543</v>
      </c>
      <c r="P189" s="346">
        <v>59</v>
      </c>
      <c r="Q189" s="347">
        <f t="shared" si="101"/>
        <v>0</v>
      </c>
      <c r="S189" s="344" t="s">
        <v>134</v>
      </c>
      <c r="T189" s="345"/>
      <c r="U189" s="345" t="s">
        <v>543</v>
      </c>
      <c r="V189" s="346">
        <v>59</v>
      </c>
      <c r="W189" s="347">
        <f t="shared" si="102"/>
        <v>0</v>
      </c>
      <c r="Y189" s="344" t="s">
        <v>134</v>
      </c>
      <c r="Z189" s="345"/>
      <c r="AA189" s="345" t="s">
        <v>543</v>
      </c>
      <c r="AB189" s="346">
        <v>59</v>
      </c>
      <c r="AC189" s="347">
        <f t="shared" si="103"/>
        <v>0</v>
      </c>
      <c r="AE189" s="344" t="s">
        <v>134</v>
      </c>
      <c r="AF189" s="345"/>
      <c r="AG189" s="345" t="s">
        <v>543</v>
      </c>
      <c r="AH189" s="346">
        <v>59</v>
      </c>
      <c r="AI189" s="347">
        <f t="shared" si="104"/>
        <v>0</v>
      </c>
    </row>
    <row r="190" spans="1:36" ht="16.5" thickTop="1" thickBot="1" x14ac:dyDescent="0.3">
      <c r="A190" s="223"/>
      <c r="B190" s="224"/>
      <c r="C190" s="224"/>
      <c r="D190" s="224"/>
      <c r="E190" s="30">
        <f>SUM(E179:E189)</f>
        <v>0</v>
      </c>
      <c r="F190" s="196"/>
      <c r="G190" s="361"/>
      <c r="H190" s="362"/>
      <c r="I190" s="362"/>
      <c r="J190" s="362"/>
      <c r="K190" s="321">
        <f>SUM(K179:K189)</f>
        <v>0</v>
      </c>
      <c r="M190" s="361"/>
      <c r="N190" s="362"/>
      <c r="O190" s="362"/>
      <c r="P190" s="362"/>
      <c r="Q190" s="321">
        <f>SUM(Q179:Q189)</f>
        <v>0</v>
      </c>
      <c r="S190" s="361"/>
      <c r="T190" s="362"/>
      <c r="U190" s="362"/>
      <c r="V190" s="362"/>
      <c r="W190" s="321">
        <f>SUM(W179:W189)</f>
        <v>0</v>
      </c>
      <c r="Y190" s="361"/>
      <c r="Z190" s="362"/>
      <c r="AA190" s="362"/>
      <c r="AB190" s="362"/>
      <c r="AC190" s="321">
        <f>SUM(AC179:AC189)</f>
        <v>0</v>
      </c>
      <c r="AE190" s="361"/>
      <c r="AF190" s="362"/>
      <c r="AG190" s="362"/>
      <c r="AH190" s="362"/>
      <c r="AI190" s="321">
        <f>SUM(AI179:AI189)</f>
        <v>0</v>
      </c>
    </row>
    <row r="191" spans="1:36" ht="15.75" thickBot="1" x14ac:dyDescent="0.3">
      <c r="A191" s="196"/>
      <c r="B191" s="196"/>
      <c r="C191" s="196"/>
      <c r="D191" s="196"/>
      <c r="E191" s="196"/>
      <c r="F191" s="196"/>
      <c r="G191" s="336"/>
      <c r="H191" s="336"/>
      <c r="I191" s="336"/>
      <c r="J191" s="336"/>
      <c r="K191" s="336"/>
      <c r="M191" s="336"/>
      <c r="N191" s="336"/>
      <c r="O191" s="336"/>
      <c r="P191" s="336"/>
      <c r="Q191" s="336"/>
      <c r="S191" s="336"/>
      <c r="T191" s="336"/>
      <c r="U191" s="336"/>
      <c r="V191" s="336"/>
      <c r="W191" s="336"/>
      <c r="Y191" s="336"/>
      <c r="Z191" s="336"/>
      <c r="AA191" s="336"/>
      <c r="AB191" s="336"/>
      <c r="AC191" s="336"/>
      <c r="AE191" s="336"/>
      <c r="AF191" s="336"/>
      <c r="AG191" s="336"/>
      <c r="AH191" s="336"/>
      <c r="AI191" s="336"/>
    </row>
    <row r="192" spans="1:36" ht="15.75" thickBot="1" x14ac:dyDescent="0.3">
      <c r="A192" s="400" t="s">
        <v>737</v>
      </c>
      <c r="B192" s="263" t="str">
        <f>A1</f>
        <v>Fiscal Year 2017/2018</v>
      </c>
      <c r="C192" s="263"/>
      <c r="D192" s="263"/>
      <c r="E192" s="327">
        <f>E190+E177+E146+E112+E99+E62+E14</f>
        <v>0</v>
      </c>
      <c r="G192" s="400" t="s">
        <v>737</v>
      </c>
      <c r="H192" s="263" t="str">
        <f>G1</f>
        <v>Fiscal Year 2018/2019</v>
      </c>
      <c r="I192" s="263"/>
      <c r="J192" s="263"/>
      <c r="K192" s="327">
        <f>K190+K177+K146+K112+K99+K62+K14</f>
        <v>0</v>
      </c>
      <c r="M192" s="400" t="s">
        <v>737</v>
      </c>
      <c r="N192" s="263" t="str">
        <f>M1</f>
        <v>Fiscal Year 2019/2020</v>
      </c>
      <c r="O192" s="263"/>
      <c r="P192" s="263"/>
      <c r="Q192" s="327">
        <f>Q190+Q177+Q146+Q112+Q99+Q62+Q14</f>
        <v>0</v>
      </c>
      <c r="S192" s="400" t="s">
        <v>737</v>
      </c>
      <c r="T192" s="263" t="str">
        <f>S1</f>
        <v>Fiscal Year 2020/2021</v>
      </c>
      <c r="U192" s="263"/>
      <c r="V192" s="263"/>
      <c r="W192" s="327">
        <f>W190+W177+W146+W112+W99+W62+W14</f>
        <v>0</v>
      </c>
      <c r="Y192" s="400" t="s">
        <v>737</v>
      </c>
      <c r="Z192" s="263" t="str">
        <f>Y1</f>
        <v>Fiscal Year 2021/2022</v>
      </c>
      <c r="AA192" s="263"/>
      <c r="AB192" s="263"/>
      <c r="AC192" s="327">
        <f>AC190+AC177+AC146+AC112+AC99+AC62+AC14</f>
        <v>0</v>
      </c>
      <c r="AE192" s="400" t="s">
        <v>737</v>
      </c>
      <c r="AF192" s="263" t="str">
        <f>AE1</f>
        <v>Fiscal Year 2022/2023</v>
      </c>
      <c r="AG192" s="263"/>
      <c r="AH192" s="263"/>
      <c r="AI192" s="327">
        <f>AI190+AI177+AI146+AI112+AI99+AI62+AI14</f>
        <v>0</v>
      </c>
    </row>
    <row r="193" spans="1:5" x14ac:dyDescent="0.25">
      <c r="A193" s="196"/>
      <c r="B193" s="196"/>
      <c r="C193" s="196"/>
      <c r="D193" s="196"/>
      <c r="E193" s="196"/>
    </row>
  </sheetData>
  <customSheetViews>
    <customSheetView guid="{1F7E7BA4-91DB-4053-B4E8-EC9AC95BBC05}" scale="85" fitToPage="1" topLeftCell="A46">
      <selection activeCell="Q79" sqref="Q79"/>
      <pageMargins left="0.7" right="0.7" top="0.75" bottom="0.75" header="0.3" footer="0.3"/>
      <printOptions gridLines="1"/>
      <pageSetup paperSize="3" scale="27" orientation="landscape" r:id="rId1"/>
      <headerFooter>
        <oddHeader>&amp;C&amp;"-,Bold Italic"&amp;14 8.0 Site Closeout Tasks</oddHeader>
        <oddFooter>&amp;LRevision 1 
June 3, 2016</oddFooter>
      </headerFooter>
    </customSheetView>
  </customSheetViews>
  <printOptions gridLines="1"/>
  <pageMargins left="0.25" right="0.25" top="1.1002604166666701" bottom="0.75" header="0.3" footer="0.3"/>
  <pageSetup scale="65" orientation="portrait" r:id="rId2"/>
  <headerFooter>
    <oddHeader>&amp;C&amp;"-,Bold"&amp;20UST Cleanup Fund Programs Project Execution Plan
8.0 Post Remediation and Closure Tasks
&amp;14(Cost Estimating Worksheet)</oddHeader>
    <oddFooter>&amp;LRevision 2.0
February 1, 2018&amp;CPage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
    <pageSetUpPr fitToPage="1"/>
  </sheetPr>
  <dimension ref="A1:B49"/>
  <sheetViews>
    <sheetView zoomScaleNormal="90" zoomScalePageLayoutView="90" workbookViewId="0">
      <selection activeCell="B35" sqref="B35"/>
    </sheetView>
  </sheetViews>
  <sheetFormatPr defaultRowHeight="15" x14ac:dyDescent="0.25"/>
  <cols>
    <col min="1" max="1" width="50.5703125" style="6" customWidth="1"/>
    <col min="2" max="2" width="69.42578125" customWidth="1"/>
  </cols>
  <sheetData>
    <row r="1" spans="1:2" ht="26.45" customHeight="1" x14ac:dyDescent="0.25">
      <c r="A1" s="791" t="s">
        <v>337</v>
      </c>
      <c r="B1" s="792"/>
    </row>
    <row r="2" spans="1:2" ht="15.75" x14ac:dyDescent="0.25">
      <c r="A2" s="17" t="s">
        <v>169</v>
      </c>
      <c r="B2" s="17"/>
    </row>
    <row r="3" spans="1:2" ht="31.5" x14ac:dyDescent="0.25">
      <c r="A3" s="16" t="s">
        <v>2</v>
      </c>
      <c r="B3" s="16" t="s">
        <v>57</v>
      </c>
    </row>
    <row r="4" spans="1:2" ht="15.75" x14ac:dyDescent="0.25">
      <c r="A4" s="16" t="s">
        <v>3</v>
      </c>
      <c r="B4" s="16" t="s">
        <v>58</v>
      </c>
    </row>
    <row r="5" spans="1:2" ht="31.5" x14ac:dyDescent="0.25">
      <c r="A5" s="16" t="s">
        <v>41</v>
      </c>
      <c r="B5" s="16" t="s">
        <v>59</v>
      </c>
    </row>
    <row r="6" spans="1:2" ht="15.75" x14ac:dyDescent="0.25">
      <c r="A6" s="16" t="s">
        <v>42</v>
      </c>
      <c r="B6" s="16" t="s">
        <v>62</v>
      </c>
    </row>
    <row r="7" spans="1:2" ht="31.5" x14ac:dyDescent="0.25">
      <c r="A7" s="16" t="s">
        <v>43</v>
      </c>
      <c r="B7" s="16" t="s">
        <v>60</v>
      </c>
    </row>
    <row r="8" spans="1:2" ht="15.75" x14ac:dyDescent="0.25">
      <c r="A8" s="16" t="s">
        <v>44</v>
      </c>
      <c r="B8" s="16" t="s">
        <v>61</v>
      </c>
    </row>
    <row r="9" spans="1:2" ht="47.25" x14ac:dyDescent="0.25">
      <c r="A9" s="16" t="s">
        <v>45</v>
      </c>
      <c r="B9" s="16" t="s">
        <v>63</v>
      </c>
    </row>
    <row r="10" spans="1:2" ht="31.5" x14ac:dyDescent="0.25">
      <c r="A10" s="16" t="s">
        <v>46</v>
      </c>
      <c r="B10" s="16" t="s">
        <v>64</v>
      </c>
    </row>
    <row r="11" spans="1:2" ht="15.75" x14ac:dyDescent="0.25">
      <c r="A11" s="17" t="s">
        <v>65</v>
      </c>
      <c r="B11" s="17"/>
    </row>
    <row r="12" spans="1:2" ht="31.5" x14ac:dyDescent="0.25">
      <c r="A12" s="16" t="s">
        <v>12</v>
      </c>
      <c r="B12" s="16" t="s">
        <v>66</v>
      </c>
    </row>
    <row r="13" spans="1:2" ht="15.75" x14ac:dyDescent="0.25">
      <c r="A13" s="16" t="s">
        <v>18</v>
      </c>
      <c r="B13" s="16" t="s">
        <v>68</v>
      </c>
    </row>
    <row r="14" spans="1:2" ht="31.5" x14ac:dyDescent="0.25">
      <c r="A14" s="16" t="s">
        <v>17</v>
      </c>
      <c r="B14" s="16" t="s">
        <v>67</v>
      </c>
    </row>
    <row r="15" spans="1:2" ht="31.5" x14ac:dyDescent="0.25">
      <c r="A15" s="16" t="s">
        <v>15</v>
      </c>
      <c r="B15" s="16" t="s">
        <v>70</v>
      </c>
    </row>
    <row r="16" spans="1:2" ht="15.75" x14ac:dyDescent="0.25">
      <c r="A16" s="16" t="s">
        <v>9</v>
      </c>
      <c r="B16" s="16" t="s">
        <v>68</v>
      </c>
    </row>
    <row r="17" spans="1:2" ht="31.5" x14ac:dyDescent="0.25">
      <c r="A17" s="16" t="s">
        <v>11</v>
      </c>
      <c r="B17" s="16" t="s">
        <v>71</v>
      </c>
    </row>
    <row r="18" spans="1:2" ht="31.5" x14ac:dyDescent="0.25">
      <c r="A18" s="16" t="s">
        <v>10</v>
      </c>
      <c r="B18" s="16" t="s">
        <v>167</v>
      </c>
    </row>
    <row r="19" spans="1:2" ht="31.5" x14ac:dyDescent="0.25">
      <c r="A19" s="16" t="s">
        <v>14</v>
      </c>
      <c r="B19" s="16" t="s">
        <v>70</v>
      </c>
    </row>
    <row r="20" spans="1:2" ht="27" customHeight="1" x14ac:dyDescent="0.25">
      <c r="A20" s="16" t="s">
        <v>13</v>
      </c>
      <c r="B20" s="399" t="s">
        <v>74</v>
      </c>
    </row>
    <row r="21" spans="1:2" ht="15.75" x14ac:dyDescent="0.25">
      <c r="A21" s="16" t="s">
        <v>7</v>
      </c>
      <c r="B21" s="16" t="s">
        <v>73</v>
      </c>
    </row>
    <row r="22" spans="1:2" ht="31.5" x14ac:dyDescent="0.25">
      <c r="A22" s="16" t="s">
        <v>16</v>
      </c>
      <c r="B22" s="16" t="s">
        <v>71</v>
      </c>
    </row>
    <row r="23" spans="1:2" ht="47.25" x14ac:dyDescent="0.25">
      <c r="A23" s="16" t="s">
        <v>75</v>
      </c>
      <c r="B23" s="16" t="s">
        <v>72</v>
      </c>
    </row>
    <row r="24" spans="1:2" ht="31.5" x14ac:dyDescent="0.25">
      <c r="A24" s="16" t="s">
        <v>6</v>
      </c>
      <c r="B24" s="16" t="s">
        <v>69</v>
      </c>
    </row>
    <row r="25" spans="1:2" ht="15.75" x14ac:dyDescent="0.25">
      <c r="A25" s="16" t="s">
        <v>8</v>
      </c>
      <c r="B25" s="16" t="s">
        <v>68</v>
      </c>
    </row>
    <row r="26" spans="1:2" ht="31.5" x14ac:dyDescent="0.25">
      <c r="A26" s="16" t="s">
        <v>4</v>
      </c>
      <c r="B26" s="16" t="s">
        <v>71</v>
      </c>
    </row>
    <row r="27" spans="1:2" ht="31.5" x14ac:dyDescent="0.25">
      <c r="A27" s="16" t="s">
        <v>5</v>
      </c>
      <c r="B27" s="16" t="s">
        <v>168</v>
      </c>
    </row>
    <row r="28" spans="1:2" s="7" customFormat="1" ht="16.899999999999999" customHeight="1" x14ac:dyDescent="0.25">
      <c r="A28" s="17" t="s">
        <v>76</v>
      </c>
      <c r="B28" s="16"/>
    </row>
    <row r="29" spans="1:2" ht="78.75" x14ac:dyDescent="0.25">
      <c r="A29" s="16" t="s">
        <v>40</v>
      </c>
      <c r="B29" s="16" t="s">
        <v>81</v>
      </c>
    </row>
    <row r="30" spans="1:2" ht="94.5" x14ac:dyDescent="0.25">
      <c r="A30" s="16" t="s">
        <v>22</v>
      </c>
      <c r="B30" s="16" t="s">
        <v>82</v>
      </c>
    </row>
    <row r="31" spans="1:2" ht="119.25" customHeight="1" x14ac:dyDescent="0.25">
      <c r="A31" s="16" t="s">
        <v>21</v>
      </c>
      <c r="B31" s="16" t="s">
        <v>83</v>
      </c>
    </row>
    <row r="32" spans="1:2" ht="110.25" x14ac:dyDescent="0.25">
      <c r="A32" s="16" t="s">
        <v>23</v>
      </c>
      <c r="B32" s="16" t="s">
        <v>84</v>
      </c>
    </row>
    <row r="33" spans="1:2" ht="110.25" x14ac:dyDescent="0.25">
      <c r="A33" s="16" t="s">
        <v>19</v>
      </c>
      <c r="B33" s="16" t="s">
        <v>85</v>
      </c>
    </row>
    <row r="34" spans="1:2" ht="118.5" customHeight="1" x14ac:dyDescent="0.25">
      <c r="A34" s="141" t="s">
        <v>20</v>
      </c>
      <c r="B34" s="141" t="s">
        <v>374</v>
      </c>
    </row>
    <row r="35" spans="1:2" ht="174.75" customHeight="1" x14ac:dyDescent="0.25">
      <c r="A35" s="141" t="s">
        <v>24</v>
      </c>
      <c r="B35" s="141" t="s">
        <v>375</v>
      </c>
    </row>
    <row r="36" spans="1:2" ht="31.5" x14ac:dyDescent="0.25">
      <c r="A36" s="17" t="s">
        <v>77</v>
      </c>
      <c r="B36" s="16"/>
    </row>
    <row r="37" spans="1:2" ht="189" x14ac:dyDescent="0.25">
      <c r="A37" s="16" t="s">
        <v>26</v>
      </c>
      <c r="B37" s="16" t="s">
        <v>78</v>
      </c>
    </row>
    <row r="38" spans="1:2" ht="47.25" x14ac:dyDescent="0.25">
      <c r="A38" s="16" t="s">
        <v>27</v>
      </c>
      <c r="B38" s="16" t="s">
        <v>79</v>
      </c>
    </row>
    <row r="39" spans="1:2" ht="78.75" x14ac:dyDescent="0.25">
      <c r="A39" s="16" t="s">
        <v>25</v>
      </c>
      <c r="B39" s="16" t="s">
        <v>80</v>
      </c>
    </row>
    <row r="40" spans="1:2" x14ac:dyDescent="0.25">
      <c r="A40" s="15"/>
      <c r="B40" s="14"/>
    </row>
    <row r="41" spans="1:2" x14ac:dyDescent="0.25">
      <c r="A41" s="15"/>
      <c r="B41" s="14"/>
    </row>
    <row r="42" spans="1:2" ht="28.5" customHeight="1" x14ac:dyDescent="0.25">
      <c r="A42" s="15"/>
    </row>
    <row r="43" spans="1:2" x14ac:dyDescent="0.25">
      <c r="A43" s="15"/>
    </row>
    <row r="44" spans="1:2" x14ac:dyDescent="0.25">
      <c r="A44" s="15"/>
    </row>
    <row r="45" spans="1:2" x14ac:dyDescent="0.25">
      <c r="A45" s="15"/>
    </row>
    <row r="46" spans="1:2" x14ac:dyDescent="0.25">
      <c r="A46" s="15"/>
    </row>
    <row r="47" spans="1:2" x14ac:dyDescent="0.25">
      <c r="A47" s="15"/>
    </row>
    <row r="48" spans="1:2" x14ac:dyDescent="0.25">
      <c r="A48" s="15"/>
    </row>
    <row r="49" spans="1:1" x14ac:dyDescent="0.25">
      <c r="A49" s="15"/>
    </row>
  </sheetData>
  <sheetProtection algorithmName="SHA-512" hashValue="8hlvXhQ1USMvsxK7YfCDIhcAdeNqaVCFOE9/lWV4H1rm1tMFGWmxg0wLQ9TkHqHNK7+gGMEwHz4U1mUQebdz3g==" saltValue="8rPzFe+ISvwgCAOL1ktbBQ==" spinCount="100000" sheet="1" objects="1" scenarios="1"/>
  <customSheetViews>
    <customSheetView guid="{1F7E7BA4-91DB-4053-B4E8-EC9AC95BBC05}" showPageBreaks="1" view="pageLayout">
      <selection activeCell="A2" sqref="A2:B2"/>
      <pageMargins left="0.7" right="1.633" top="0.75" bottom="0.75" header="0.3" footer="0.3"/>
      <pageSetup paperSize="17" scale="92" orientation="landscape" r:id="rId1"/>
      <headerFooter>
        <oddHeader>&amp;C&amp;20Underground Storage Tank Cleanup Fund Project Execution Plan</oddHeader>
        <oddFooter>&amp;LRevision 1
June 3, 2016
&amp;CPage &amp;P of &amp;N</oddFooter>
      </headerFooter>
    </customSheetView>
  </customSheetViews>
  <mergeCells count="1">
    <mergeCell ref="A1:B1"/>
  </mergeCells>
  <hyperlinks>
    <hyperlink ref="A1:B1" r:id="rId2" display="Click here to view the complete Policy"/>
  </hyperlinks>
  <pageMargins left="0.25" right="0.25" top="1.09375" bottom="0.75" header="0.3" footer="0.3"/>
  <pageSetup paperSize="17" fitToHeight="0" orientation="landscape" r:id="rId3"/>
  <headerFooter>
    <oddHeader>&amp;C&amp;"-,Bold"&amp;20UST Cleanup Fund Programs Project Execution Plan
&amp;14Low-Threat Underground Storage Tank Case Closure Policy (Policy) Criteria</oddHeader>
    <oddFooter>&amp;LRevision 2.0
August 1, 2017&amp;CPage &amp;P of &amp;N</oddFoot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
  <dimension ref="A1:V124"/>
  <sheetViews>
    <sheetView topLeftCell="A5" zoomScaleNormal="100" zoomScalePageLayoutView="80" workbookViewId="0">
      <selection activeCell="A28" sqref="A28"/>
    </sheetView>
  </sheetViews>
  <sheetFormatPr defaultRowHeight="15" x14ac:dyDescent="0.25"/>
  <cols>
    <col min="1" max="1" width="51.5703125" customWidth="1"/>
    <col min="2" max="2" width="38.140625" customWidth="1"/>
    <col min="3" max="3" width="40.140625" customWidth="1"/>
    <col min="4" max="4" width="31.42578125" customWidth="1"/>
    <col min="5" max="5" width="41.28515625" customWidth="1"/>
    <col min="6" max="6" width="42.28515625" style="126" customWidth="1"/>
    <col min="7" max="7" width="42.42578125" customWidth="1"/>
    <col min="8" max="8" width="70.85546875" customWidth="1"/>
    <col min="9" max="9" width="33" customWidth="1"/>
    <col min="10" max="10" width="43.28515625" customWidth="1"/>
    <col min="11" max="11" width="39.7109375" customWidth="1"/>
    <col min="12" max="12" width="47.7109375" customWidth="1"/>
    <col min="13" max="13" width="18.85546875" customWidth="1"/>
    <col min="14" max="14" width="30.5703125" customWidth="1"/>
    <col min="15" max="15" width="23.42578125" customWidth="1"/>
    <col min="16" max="16" width="22.28515625" customWidth="1"/>
    <col min="17" max="17" width="47.7109375" bestFit="1" customWidth="1"/>
    <col min="18" max="18" width="53.42578125" bestFit="1" customWidth="1"/>
    <col min="19" max="19" width="33.28515625" customWidth="1"/>
    <col min="20" max="20" width="75.28515625" bestFit="1" customWidth="1"/>
    <col min="21" max="21" width="52.28515625" bestFit="1" customWidth="1"/>
  </cols>
  <sheetData>
    <row r="1" spans="1:22" ht="35.25" customHeight="1" x14ac:dyDescent="0.3">
      <c r="A1" s="2" t="s">
        <v>36</v>
      </c>
      <c r="B1" s="2" t="s">
        <v>217</v>
      </c>
      <c r="C1" s="2" t="s">
        <v>214</v>
      </c>
      <c r="D1" s="2" t="s">
        <v>215</v>
      </c>
      <c r="E1" s="2" t="s">
        <v>87</v>
      </c>
      <c r="F1" s="2" t="s">
        <v>504</v>
      </c>
      <c r="G1" s="2" t="s">
        <v>213</v>
      </c>
      <c r="H1" s="2" t="s">
        <v>0</v>
      </c>
      <c r="I1" s="4" t="s">
        <v>1</v>
      </c>
      <c r="J1" s="5" t="s">
        <v>38</v>
      </c>
      <c r="K1" s="2" t="s">
        <v>86</v>
      </c>
      <c r="L1" s="2" t="s">
        <v>88</v>
      </c>
      <c r="M1" s="2" t="s">
        <v>171</v>
      </c>
      <c r="N1" s="2" t="s">
        <v>228</v>
      </c>
      <c r="O1" s="2" t="s">
        <v>234</v>
      </c>
      <c r="P1" s="2" t="s">
        <v>241</v>
      </c>
      <c r="Q1" s="2" t="s">
        <v>281</v>
      </c>
      <c r="R1" s="2" t="s">
        <v>282</v>
      </c>
      <c r="S1" s="162" t="s">
        <v>425</v>
      </c>
      <c r="T1" s="2" t="s">
        <v>396</v>
      </c>
      <c r="U1" s="2" t="s">
        <v>290</v>
      </c>
      <c r="V1" s="2" t="s">
        <v>293</v>
      </c>
    </row>
    <row r="2" spans="1:22" ht="20.100000000000001" customHeight="1" x14ac:dyDescent="0.25">
      <c r="A2" s="3" t="s">
        <v>37</v>
      </c>
      <c r="B2" s="3" t="s">
        <v>738</v>
      </c>
      <c r="C2" s="3" t="s">
        <v>37</v>
      </c>
      <c r="D2" s="3" t="s">
        <v>528</v>
      </c>
      <c r="E2" s="3" t="s">
        <v>37</v>
      </c>
      <c r="F2" s="3" t="s">
        <v>506</v>
      </c>
      <c r="G2" s="3" t="s">
        <v>37</v>
      </c>
      <c r="H2" s="3" t="s">
        <v>37</v>
      </c>
      <c r="I2" s="3" t="s">
        <v>37</v>
      </c>
      <c r="J2" s="3" t="s">
        <v>37</v>
      </c>
      <c r="K2" s="3" t="s">
        <v>37</v>
      </c>
      <c r="L2" s="3" t="s">
        <v>37</v>
      </c>
      <c r="M2" s="3" t="s">
        <v>37</v>
      </c>
      <c r="N2" s="3" t="s">
        <v>39</v>
      </c>
      <c r="O2" s="119" t="s">
        <v>37</v>
      </c>
      <c r="P2" s="119" t="s">
        <v>37</v>
      </c>
      <c r="Q2" s="3" t="s">
        <v>39</v>
      </c>
      <c r="R2" s="3" t="s">
        <v>39</v>
      </c>
      <c r="S2" s="163" t="s">
        <v>39</v>
      </c>
      <c r="T2" s="3" t="s">
        <v>39</v>
      </c>
      <c r="U2" s="3" t="s">
        <v>39</v>
      </c>
      <c r="V2" s="3" t="s">
        <v>39</v>
      </c>
    </row>
    <row r="3" spans="1:22" ht="20.100000000000001" customHeight="1" x14ac:dyDescent="0.25">
      <c r="A3" s="18" t="s">
        <v>325</v>
      </c>
      <c r="B3" s="18" t="s">
        <v>218</v>
      </c>
      <c r="C3" s="110" t="s">
        <v>218</v>
      </c>
      <c r="D3" s="18" t="s">
        <v>333</v>
      </c>
      <c r="E3" s="19" t="s">
        <v>2</v>
      </c>
      <c r="F3" s="19" t="s">
        <v>499</v>
      </c>
      <c r="G3" s="110" t="s">
        <v>222</v>
      </c>
      <c r="H3" s="110" t="s">
        <v>272</v>
      </c>
      <c r="I3" s="21" t="s">
        <v>179</v>
      </c>
      <c r="J3" s="19" t="s">
        <v>410</v>
      </c>
      <c r="K3" s="20" t="s">
        <v>93</v>
      </c>
      <c r="L3" s="20" t="s">
        <v>93</v>
      </c>
      <c r="M3" s="25">
        <v>42552</v>
      </c>
      <c r="N3" s="20" t="s">
        <v>229</v>
      </c>
      <c r="O3" s="6">
        <v>1</v>
      </c>
      <c r="P3" s="6">
        <v>0</v>
      </c>
      <c r="Q3" s="18" t="s">
        <v>236</v>
      </c>
      <c r="R3" s="124" t="s">
        <v>283</v>
      </c>
      <c r="S3" s="14" t="s">
        <v>379</v>
      </c>
      <c r="T3" s="126" t="s">
        <v>397</v>
      </c>
      <c r="U3" s="125" t="s">
        <v>291</v>
      </c>
      <c r="V3" s="126" t="s">
        <v>294</v>
      </c>
    </row>
    <row r="4" spans="1:22" ht="20.100000000000001" customHeight="1" x14ac:dyDescent="0.25">
      <c r="A4" s="18" t="s">
        <v>326</v>
      </c>
      <c r="B4" s="18">
        <v>1</v>
      </c>
      <c r="C4" s="18" t="s">
        <v>784</v>
      </c>
      <c r="D4" s="18" t="s">
        <v>236</v>
      </c>
      <c r="E4" s="19" t="s">
        <v>3</v>
      </c>
      <c r="F4" s="19" t="s">
        <v>500</v>
      </c>
      <c r="G4" s="19" t="s">
        <v>219</v>
      </c>
      <c r="H4" s="110" t="s">
        <v>273</v>
      </c>
      <c r="I4" s="21" t="s">
        <v>180</v>
      </c>
      <c r="J4" s="19" t="s">
        <v>412</v>
      </c>
      <c r="K4" s="20" t="s">
        <v>92</v>
      </c>
      <c r="L4" s="20" t="s">
        <v>92</v>
      </c>
      <c r="M4" s="25">
        <v>42917</v>
      </c>
      <c r="N4" s="20" t="s">
        <v>230</v>
      </c>
      <c r="O4" s="6">
        <v>2</v>
      </c>
      <c r="P4" s="6">
        <v>1</v>
      </c>
      <c r="Q4" s="18" t="s">
        <v>237</v>
      </c>
      <c r="R4" s="124" t="s">
        <v>284</v>
      </c>
      <c r="S4" s="14" t="s">
        <v>380</v>
      </c>
      <c r="T4" s="126" t="s">
        <v>398</v>
      </c>
      <c r="U4" s="125" t="s">
        <v>292</v>
      </c>
      <c r="V4" s="126" t="s">
        <v>295</v>
      </c>
    </row>
    <row r="5" spans="1:22" ht="27" customHeight="1" x14ac:dyDescent="0.25">
      <c r="A5" s="18" t="s">
        <v>327</v>
      </c>
      <c r="B5" s="18">
        <v>2</v>
      </c>
      <c r="C5" s="18" t="s">
        <v>785</v>
      </c>
      <c r="D5" s="18" t="s">
        <v>238</v>
      </c>
      <c r="E5" s="19" t="s">
        <v>41</v>
      </c>
      <c r="F5" s="19" t="s">
        <v>501</v>
      </c>
      <c r="G5" s="19" t="s">
        <v>220</v>
      </c>
      <c r="H5" s="110" t="s">
        <v>274</v>
      </c>
      <c r="I5" s="21" t="s">
        <v>181</v>
      </c>
      <c r="J5" s="19" t="s">
        <v>409</v>
      </c>
      <c r="K5" s="20" t="s">
        <v>91</v>
      </c>
      <c r="L5" s="20" t="s">
        <v>91</v>
      </c>
      <c r="M5" s="25">
        <v>43282</v>
      </c>
      <c r="N5" s="20" t="s">
        <v>231</v>
      </c>
      <c r="O5" s="6">
        <v>3</v>
      </c>
      <c r="P5" s="6">
        <v>2</v>
      </c>
      <c r="Q5" s="18" t="s">
        <v>238</v>
      </c>
      <c r="R5" s="124" t="s">
        <v>285</v>
      </c>
      <c r="S5" s="14" t="s">
        <v>381</v>
      </c>
      <c r="T5" s="126" t="s">
        <v>399</v>
      </c>
      <c r="U5" s="124"/>
      <c r="V5" s="126" t="s">
        <v>162</v>
      </c>
    </row>
    <row r="6" spans="1:22" ht="20.100000000000001" customHeight="1" x14ac:dyDescent="0.25">
      <c r="A6" s="18" t="s">
        <v>328</v>
      </c>
      <c r="B6" s="18">
        <v>3</v>
      </c>
      <c r="C6" s="18" t="s">
        <v>786</v>
      </c>
      <c r="D6" s="18" t="s">
        <v>237</v>
      </c>
      <c r="E6" s="19" t="s">
        <v>42</v>
      </c>
      <c r="F6" s="19" t="s">
        <v>502</v>
      </c>
      <c r="G6" s="19" t="s">
        <v>221</v>
      </c>
      <c r="H6" s="20" t="s">
        <v>256</v>
      </c>
      <c r="I6" s="21" t="s">
        <v>279</v>
      </c>
      <c r="J6" s="19" t="s">
        <v>411</v>
      </c>
      <c r="K6" s="20" t="s">
        <v>90</v>
      </c>
      <c r="L6" s="20" t="s">
        <v>90</v>
      </c>
      <c r="M6" s="25">
        <v>43647</v>
      </c>
      <c r="N6" s="20" t="s">
        <v>232</v>
      </c>
      <c r="O6" s="6">
        <v>4</v>
      </c>
      <c r="P6" s="6">
        <v>3</v>
      </c>
      <c r="Q6" s="18" t="s">
        <v>239</v>
      </c>
      <c r="R6" s="124" t="s">
        <v>286</v>
      </c>
      <c r="S6" s="14" t="s">
        <v>382</v>
      </c>
      <c r="T6" s="126" t="s">
        <v>400</v>
      </c>
      <c r="U6" s="124"/>
      <c r="V6" s="125"/>
    </row>
    <row r="7" spans="1:22" ht="20.100000000000001" customHeight="1" x14ac:dyDescent="0.25">
      <c r="A7" s="18" t="s">
        <v>329</v>
      </c>
      <c r="B7" s="18">
        <v>4</v>
      </c>
      <c r="C7" s="18"/>
      <c r="D7" s="18" t="s">
        <v>429</v>
      </c>
      <c r="E7" s="19" t="s">
        <v>43</v>
      </c>
      <c r="F7" s="19" t="s">
        <v>503</v>
      </c>
      <c r="G7" s="19"/>
      <c r="H7" s="20" t="s">
        <v>47</v>
      </c>
      <c r="I7" s="21" t="s">
        <v>280</v>
      </c>
      <c r="J7" s="19" t="s">
        <v>413</v>
      </c>
      <c r="K7" s="20" t="s">
        <v>89</v>
      </c>
      <c r="L7" s="20" t="s">
        <v>89</v>
      </c>
      <c r="M7" s="25">
        <v>44013</v>
      </c>
      <c r="N7" s="20" t="s">
        <v>233</v>
      </c>
      <c r="O7" s="6">
        <v>5</v>
      </c>
      <c r="P7" s="6">
        <v>4</v>
      </c>
      <c r="Q7" s="18" t="s">
        <v>240</v>
      </c>
      <c r="R7" s="124" t="s">
        <v>287</v>
      </c>
      <c r="S7" s="14" t="s">
        <v>383</v>
      </c>
      <c r="T7" s="126" t="s">
        <v>401</v>
      </c>
      <c r="U7" s="124"/>
      <c r="V7" s="125"/>
    </row>
    <row r="8" spans="1:22" ht="20.100000000000001" customHeight="1" x14ac:dyDescent="0.25">
      <c r="A8" s="18" t="s">
        <v>162</v>
      </c>
      <c r="B8" s="18">
        <v>5</v>
      </c>
      <c r="C8" s="18"/>
      <c r="D8" s="18" t="s">
        <v>331</v>
      </c>
      <c r="E8" s="19" t="s">
        <v>44</v>
      </c>
      <c r="F8" s="19"/>
      <c r="G8" s="19"/>
      <c r="H8" s="20" t="s">
        <v>275</v>
      </c>
      <c r="I8" s="21" t="s">
        <v>182</v>
      </c>
      <c r="J8" s="19" t="s">
        <v>414</v>
      </c>
      <c r="K8" s="20"/>
      <c r="L8" s="20" t="s">
        <v>322</v>
      </c>
      <c r="M8" s="25">
        <v>44378</v>
      </c>
      <c r="O8" s="6">
        <v>6</v>
      </c>
      <c r="P8" s="6">
        <v>5</v>
      </c>
      <c r="R8" s="124" t="s">
        <v>288</v>
      </c>
      <c r="S8" s="14" t="s">
        <v>391</v>
      </c>
      <c r="T8" s="126" t="s">
        <v>402</v>
      </c>
      <c r="U8" s="124"/>
      <c r="V8" s="125"/>
    </row>
    <row r="9" spans="1:22" ht="20.100000000000001" customHeight="1" x14ac:dyDescent="0.25">
      <c r="A9" s="18"/>
      <c r="B9" s="18">
        <v>6</v>
      </c>
      <c r="C9" s="18"/>
      <c r="D9" s="18" t="s">
        <v>460</v>
      </c>
      <c r="E9" s="19" t="s">
        <v>45</v>
      </c>
      <c r="G9" s="189" t="s">
        <v>529</v>
      </c>
      <c r="H9" s="20" t="s">
        <v>48</v>
      </c>
      <c r="I9" s="21" t="s">
        <v>183</v>
      </c>
      <c r="J9" s="19" t="s">
        <v>415</v>
      </c>
      <c r="K9" s="20"/>
      <c r="L9" s="20"/>
      <c r="M9" s="25">
        <v>44743</v>
      </c>
      <c r="O9" s="6">
        <v>7</v>
      </c>
      <c r="P9" s="6">
        <v>6</v>
      </c>
      <c r="R9" s="124" t="s">
        <v>289</v>
      </c>
      <c r="S9" s="14" t="s">
        <v>392</v>
      </c>
      <c r="T9" s="126" t="s">
        <v>403</v>
      </c>
      <c r="U9" s="124"/>
      <c r="V9" s="125"/>
    </row>
    <row r="10" spans="1:22" ht="20.100000000000001" customHeight="1" x14ac:dyDescent="0.25">
      <c r="A10" s="190" t="s">
        <v>468</v>
      </c>
      <c r="B10" s="18">
        <v>7</v>
      </c>
      <c r="C10" s="18"/>
      <c r="D10" s="18" t="s">
        <v>239</v>
      </c>
      <c r="E10" s="19" t="s">
        <v>46</v>
      </c>
      <c r="G10" s="3" t="s">
        <v>522</v>
      </c>
      <c r="H10" s="20" t="s">
        <v>49</v>
      </c>
      <c r="I10" s="21" t="s">
        <v>184</v>
      </c>
      <c r="J10" s="19" t="s">
        <v>423</v>
      </c>
      <c r="K10" s="20"/>
      <c r="L10" s="20"/>
      <c r="M10" s="25">
        <v>45108</v>
      </c>
      <c r="O10" s="6">
        <v>8</v>
      </c>
      <c r="P10" s="6">
        <v>7</v>
      </c>
      <c r="S10" s="14" t="s">
        <v>393</v>
      </c>
      <c r="T10" t="s">
        <v>162</v>
      </c>
      <c r="V10" s="125"/>
    </row>
    <row r="11" spans="1:22" ht="20.100000000000001" customHeight="1" x14ac:dyDescent="0.3">
      <c r="A11" s="3" t="s">
        <v>37</v>
      </c>
      <c r="B11" s="18">
        <v>8</v>
      </c>
      <c r="C11" s="18"/>
      <c r="D11" s="18" t="s">
        <v>459</v>
      </c>
      <c r="E11" s="19" t="s">
        <v>431</v>
      </c>
      <c r="F11" s="2" t="s">
        <v>511</v>
      </c>
      <c r="G11" s="19" t="s">
        <v>530</v>
      </c>
      <c r="H11" s="20" t="s">
        <v>276</v>
      </c>
      <c r="I11" s="18"/>
      <c r="J11" s="19" t="s">
        <v>422</v>
      </c>
      <c r="K11" s="20"/>
      <c r="L11" s="20"/>
      <c r="M11" s="25">
        <v>45474</v>
      </c>
      <c r="O11" s="6">
        <v>9</v>
      </c>
      <c r="P11" s="6">
        <v>8</v>
      </c>
      <c r="S11" s="14" t="s">
        <v>394</v>
      </c>
    </row>
    <row r="12" spans="1:22" ht="20.100000000000001" customHeight="1" x14ac:dyDescent="0.25">
      <c r="A12" s="18" t="s">
        <v>753</v>
      </c>
      <c r="B12" s="18"/>
      <c r="C12" s="18"/>
      <c r="D12" s="18" t="s">
        <v>332</v>
      </c>
      <c r="E12" s="19" t="s">
        <v>432</v>
      </c>
      <c r="F12" s="3" t="s">
        <v>509</v>
      </c>
      <c r="G12" s="19" t="s">
        <v>531</v>
      </c>
      <c r="H12" s="20" t="s">
        <v>243</v>
      </c>
      <c r="I12" s="18"/>
      <c r="J12" s="19" t="s">
        <v>419</v>
      </c>
      <c r="K12" s="20"/>
      <c r="L12" s="20"/>
      <c r="M12" s="25">
        <v>45839</v>
      </c>
      <c r="O12" s="6">
        <v>10</v>
      </c>
      <c r="P12" s="6">
        <v>9</v>
      </c>
      <c r="S12" s="14" t="s">
        <v>384</v>
      </c>
    </row>
    <row r="13" spans="1:22" ht="20.100000000000001" customHeight="1" x14ac:dyDescent="0.25">
      <c r="A13" s="18" t="s">
        <v>789</v>
      </c>
      <c r="B13" s="18"/>
      <c r="C13" s="18"/>
      <c r="D13" s="18" t="s">
        <v>461</v>
      </c>
      <c r="E13" s="19" t="s">
        <v>433</v>
      </c>
      <c r="F13" s="19" t="s">
        <v>797</v>
      </c>
      <c r="G13" s="19" t="s">
        <v>534</v>
      </c>
      <c r="H13" s="20" t="s">
        <v>242</v>
      </c>
      <c r="I13" s="18"/>
      <c r="J13" s="19" t="s">
        <v>420</v>
      </c>
      <c r="K13" s="20"/>
      <c r="L13" s="20"/>
      <c r="M13" s="25"/>
      <c r="O13" s="6">
        <v>11</v>
      </c>
      <c r="P13" s="6">
        <v>10</v>
      </c>
      <c r="S13" s="14" t="s">
        <v>385</v>
      </c>
    </row>
    <row r="14" spans="1:22" ht="20.100000000000001" customHeight="1" x14ac:dyDescent="0.25">
      <c r="A14" s="18" t="s">
        <v>754</v>
      </c>
      <c r="B14" s="18"/>
      <c r="C14" s="18"/>
      <c r="D14" s="18" t="s">
        <v>465</v>
      </c>
      <c r="E14" s="19" t="s">
        <v>434</v>
      </c>
      <c r="F14" s="19" t="s">
        <v>765</v>
      </c>
      <c r="G14" s="19" t="s">
        <v>533</v>
      </c>
      <c r="H14" s="20" t="s">
        <v>255</v>
      </c>
      <c r="I14" s="18"/>
      <c r="J14" s="19" t="s">
        <v>421</v>
      </c>
      <c r="K14" s="20"/>
      <c r="L14" s="20"/>
      <c r="M14" s="25"/>
      <c r="O14" s="6">
        <v>12</v>
      </c>
      <c r="P14" s="6">
        <v>11</v>
      </c>
      <c r="S14" s="14" t="s">
        <v>395</v>
      </c>
    </row>
    <row r="15" spans="1:22" ht="20.100000000000001" customHeight="1" x14ac:dyDescent="0.25">
      <c r="A15" s="18"/>
      <c r="B15" s="18"/>
      <c r="C15" s="18"/>
      <c r="D15" s="18" t="s">
        <v>330</v>
      </c>
      <c r="E15" s="19" t="s">
        <v>435</v>
      </c>
      <c r="F15" s="19" t="s">
        <v>766</v>
      </c>
      <c r="G15" s="19" t="s">
        <v>532</v>
      </c>
      <c r="H15" s="20" t="s">
        <v>50</v>
      </c>
      <c r="I15" s="22"/>
      <c r="J15" s="19" t="s">
        <v>417</v>
      </c>
      <c r="K15" s="20"/>
      <c r="L15" s="20"/>
      <c r="M15" s="25"/>
      <c r="O15" s="6">
        <v>13</v>
      </c>
      <c r="P15" s="6">
        <v>12</v>
      </c>
      <c r="S15" s="14" t="s">
        <v>386</v>
      </c>
    </row>
    <row r="16" spans="1:22" ht="20.100000000000001" customHeight="1" x14ac:dyDescent="0.25">
      <c r="A16" s="189" t="s">
        <v>505</v>
      </c>
      <c r="B16" s="18"/>
      <c r="C16" s="18"/>
      <c r="D16" s="18" t="s">
        <v>240</v>
      </c>
      <c r="E16" s="19" t="s">
        <v>436</v>
      </c>
      <c r="F16" s="19" t="s">
        <v>767</v>
      </c>
      <c r="G16" s="19" t="s">
        <v>536</v>
      </c>
      <c r="H16" s="20" t="s">
        <v>278</v>
      </c>
      <c r="I16" s="18"/>
      <c r="J16" s="19" t="s">
        <v>418</v>
      </c>
      <c r="K16" s="20"/>
      <c r="L16" s="20"/>
      <c r="M16" s="25"/>
      <c r="O16" s="6">
        <v>14</v>
      </c>
      <c r="P16" s="6">
        <v>13</v>
      </c>
      <c r="S16" s="14" t="s">
        <v>387</v>
      </c>
    </row>
    <row r="17" spans="1:19" ht="20.100000000000001" customHeight="1" x14ac:dyDescent="0.25">
      <c r="A17" s="19" t="s">
        <v>507</v>
      </c>
      <c r="B17" s="190" t="s">
        <v>519</v>
      </c>
      <c r="C17" s="18"/>
      <c r="D17" s="18"/>
      <c r="E17" s="19" t="s">
        <v>437</v>
      </c>
      <c r="F17" s="19" t="s">
        <v>768</v>
      </c>
      <c r="G17" s="19" t="s">
        <v>535</v>
      </c>
      <c r="H17" s="20" t="s">
        <v>244</v>
      </c>
      <c r="I17" s="18"/>
      <c r="J17" s="19" t="s">
        <v>416</v>
      </c>
      <c r="K17" s="20"/>
      <c r="L17" s="20"/>
      <c r="M17" s="25"/>
      <c r="O17" s="6">
        <v>15</v>
      </c>
      <c r="P17" s="6">
        <v>14</v>
      </c>
      <c r="S17" s="14" t="s">
        <v>388</v>
      </c>
    </row>
    <row r="18" spans="1:19" ht="20.100000000000001" customHeight="1" x14ac:dyDescent="0.25">
      <c r="A18" s="19" t="s">
        <v>505</v>
      </c>
      <c r="B18" s="3" t="s">
        <v>509</v>
      </c>
      <c r="C18" s="18"/>
      <c r="D18" s="18"/>
      <c r="E18" s="19" t="s">
        <v>438</v>
      </c>
      <c r="F18" s="19" t="s">
        <v>769</v>
      </c>
      <c r="G18" s="19"/>
      <c r="H18" s="20" t="s">
        <v>277</v>
      </c>
      <c r="I18" s="18"/>
      <c r="K18" s="20"/>
      <c r="L18" s="20"/>
      <c r="O18" s="6">
        <v>16</v>
      </c>
      <c r="P18" s="6">
        <v>15</v>
      </c>
      <c r="S18" s="14" t="s">
        <v>389</v>
      </c>
    </row>
    <row r="19" spans="1:19" ht="20.100000000000001" customHeight="1" x14ac:dyDescent="0.25">
      <c r="A19" s="19" t="s">
        <v>510</v>
      </c>
      <c r="B19" s="18" t="s">
        <v>512</v>
      </c>
      <c r="C19" s="18"/>
      <c r="D19" s="18"/>
      <c r="E19" s="19" t="s">
        <v>439</v>
      </c>
      <c r="F19" s="19" t="s">
        <v>770</v>
      </c>
      <c r="G19" s="19"/>
      <c r="H19" s="20" t="s">
        <v>254</v>
      </c>
      <c r="I19" s="18"/>
      <c r="K19" s="20"/>
      <c r="L19" s="20"/>
      <c r="O19" s="6">
        <v>17</v>
      </c>
      <c r="P19" s="6">
        <v>16</v>
      </c>
      <c r="S19" s="14" t="s">
        <v>390</v>
      </c>
    </row>
    <row r="20" spans="1:19" ht="20.100000000000001" customHeight="1" x14ac:dyDescent="0.25">
      <c r="A20" s="18"/>
      <c r="B20" s="18" t="s">
        <v>513</v>
      </c>
      <c r="C20" s="18"/>
      <c r="D20" s="18"/>
      <c r="E20" s="19" t="s">
        <v>440</v>
      </c>
      <c r="F20" s="19" t="s">
        <v>774</v>
      </c>
      <c r="G20" s="189" t="s">
        <v>520</v>
      </c>
      <c r="H20" s="20" t="s">
        <v>51</v>
      </c>
      <c r="I20" s="18"/>
      <c r="K20" s="20"/>
      <c r="L20" s="20"/>
      <c r="O20" s="6">
        <v>18</v>
      </c>
      <c r="P20" s="6">
        <v>17</v>
      </c>
      <c r="S20" s="14" t="s">
        <v>428</v>
      </c>
    </row>
    <row r="21" spans="1:19" ht="20.100000000000001" customHeight="1" x14ac:dyDescent="0.25">
      <c r="A21" s="189" t="s">
        <v>799</v>
      </c>
      <c r="B21" s="18" t="s">
        <v>514</v>
      </c>
      <c r="C21" s="18"/>
      <c r="D21" s="18"/>
      <c r="E21" s="19" t="s">
        <v>441</v>
      </c>
      <c r="F21" s="19" t="s">
        <v>775</v>
      </c>
      <c r="G21" s="3" t="s">
        <v>522</v>
      </c>
      <c r="H21" s="20" t="s">
        <v>52</v>
      </c>
      <c r="I21" s="18"/>
      <c r="K21" s="20"/>
      <c r="L21" s="20"/>
      <c r="O21" s="6">
        <v>19</v>
      </c>
      <c r="P21" s="6">
        <v>18</v>
      </c>
      <c r="S21" s="14" t="s">
        <v>703</v>
      </c>
    </row>
    <row r="22" spans="1:19" ht="20.100000000000001" customHeight="1" x14ac:dyDescent="0.25">
      <c r="A22" s="19"/>
      <c r="B22" s="18" t="s">
        <v>515</v>
      </c>
      <c r="C22" s="18"/>
      <c r="D22" s="18"/>
      <c r="E22" s="19" t="s">
        <v>442</v>
      </c>
      <c r="F22" s="19" t="s">
        <v>771</v>
      </c>
      <c r="G22" s="19" t="s">
        <v>521</v>
      </c>
      <c r="H22" s="20" t="s">
        <v>53</v>
      </c>
      <c r="I22" s="18"/>
      <c r="K22" s="20"/>
      <c r="L22" s="20"/>
      <c r="O22" s="6">
        <v>20</v>
      </c>
      <c r="P22" s="6">
        <v>19</v>
      </c>
      <c r="S22" s="14" t="s">
        <v>404</v>
      </c>
    </row>
    <row r="23" spans="1:19" ht="20.100000000000001" customHeight="1" x14ac:dyDescent="0.25">
      <c r="A23" s="19" t="s">
        <v>800</v>
      </c>
      <c r="B23" s="18" t="s">
        <v>516</v>
      </c>
      <c r="C23" s="18"/>
      <c r="D23" s="18"/>
      <c r="E23" s="19" t="s">
        <v>443</v>
      </c>
      <c r="F23" s="19" t="s">
        <v>772</v>
      </c>
      <c r="G23" s="19" t="s">
        <v>523</v>
      </c>
      <c r="H23" s="20" t="s">
        <v>54</v>
      </c>
      <c r="I23" s="18"/>
      <c r="K23" s="20"/>
      <c r="L23" s="20"/>
      <c r="O23" s="6">
        <v>21</v>
      </c>
      <c r="P23" s="6">
        <v>20</v>
      </c>
    </row>
    <row r="24" spans="1:19" ht="20.100000000000001" customHeight="1" x14ac:dyDescent="0.25">
      <c r="A24" s="19" t="s">
        <v>801</v>
      </c>
      <c r="B24" s="18" t="s">
        <v>517</v>
      </c>
      <c r="C24" s="18"/>
      <c r="D24" s="18"/>
      <c r="E24" s="19" t="s">
        <v>444</v>
      </c>
      <c r="F24" s="19" t="s">
        <v>773</v>
      </c>
      <c r="G24" s="19" t="s">
        <v>524</v>
      </c>
      <c r="H24" s="20" t="s">
        <v>55</v>
      </c>
      <c r="I24" s="18"/>
      <c r="K24" s="20"/>
      <c r="L24" s="20"/>
      <c r="O24" s="6">
        <v>22</v>
      </c>
      <c r="P24" s="6">
        <v>21</v>
      </c>
    </row>
    <row r="25" spans="1:19" ht="20.100000000000001" customHeight="1" x14ac:dyDescent="0.25">
      <c r="A25" s="18"/>
      <c r="B25" s="18" t="s">
        <v>518</v>
      </c>
      <c r="C25" s="18"/>
      <c r="D25" s="18"/>
      <c r="E25" s="19" t="s">
        <v>445</v>
      </c>
      <c r="F25" s="19" t="s">
        <v>776</v>
      </c>
      <c r="G25" s="19" t="s">
        <v>525</v>
      </c>
      <c r="H25" s="20" t="s">
        <v>307</v>
      </c>
      <c r="I25" s="18"/>
      <c r="K25" s="20"/>
      <c r="L25" s="20"/>
      <c r="O25" s="6">
        <v>23</v>
      </c>
      <c r="P25" s="6">
        <v>22</v>
      </c>
    </row>
    <row r="26" spans="1:19" ht="20.100000000000001" customHeight="1" x14ac:dyDescent="0.25">
      <c r="A26" s="189" t="s">
        <v>803</v>
      </c>
      <c r="B26" s="18"/>
      <c r="C26" s="18"/>
      <c r="D26" s="18"/>
      <c r="E26" s="19" t="s">
        <v>446</v>
      </c>
      <c r="F26" s="19" t="s">
        <v>777</v>
      </c>
      <c r="G26" s="19" t="s">
        <v>526</v>
      </c>
      <c r="H26" s="20" t="s">
        <v>245</v>
      </c>
      <c r="I26" s="18"/>
      <c r="J26" s="19" t="s">
        <v>28</v>
      </c>
      <c r="K26" s="23"/>
      <c r="L26" s="23"/>
      <c r="O26" s="6">
        <v>24</v>
      </c>
      <c r="P26" s="6">
        <v>23</v>
      </c>
      <c r="S26" s="126"/>
    </row>
    <row r="27" spans="1:19" ht="20.100000000000001" customHeight="1" x14ac:dyDescent="0.25">
      <c r="A27" s="19"/>
      <c r="B27" s="18"/>
      <c r="C27" s="18"/>
      <c r="D27" s="18"/>
      <c r="E27" s="19" t="s">
        <v>462</v>
      </c>
      <c r="F27" s="19" t="s">
        <v>778</v>
      </c>
      <c r="G27" s="19"/>
      <c r="H27" s="20" t="s">
        <v>246</v>
      </c>
      <c r="I27" s="18"/>
      <c r="J27" s="19" t="s">
        <v>29</v>
      </c>
      <c r="K27" s="23"/>
      <c r="L27" s="23"/>
      <c r="O27" s="6">
        <v>25</v>
      </c>
      <c r="P27" s="6">
        <v>24</v>
      </c>
    </row>
    <row r="28" spans="1:19" ht="20.100000000000001" customHeight="1" x14ac:dyDescent="0.25">
      <c r="A28" s="19" t="s">
        <v>802</v>
      </c>
      <c r="B28" s="18"/>
      <c r="C28" s="18"/>
      <c r="D28" s="18"/>
      <c r="E28" s="19" t="s">
        <v>447</v>
      </c>
      <c r="F28" s="19"/>
      <c r="G28" s="19"/>
      <c r="H28" s="20" t="s">
        <v>247</v>
      </c>
      <c r="I28" s="18"/>
      <c r="J28" s="19" t="s">
        <v>30</v>
      </c>
      <c r="K28" s="23"/>
      <c r="L28" s="23"/>
      <c r="O28" s="6">
        <v>26</v>
      </c>
      <c r="P28" s="6">
        <v>25</v>
      </c>
      <c r="S28" s="126"/>
    </row>
    <row r="29" spans="1:19" ht="20.100000000000001" customHeight="1" x14ac:dyDescent="0.25">
      <c r="A29" s="19" t="s">
        <v>804</v>
      </c>
      <c r="B29" s="18"/>
      <c r="C29" s="18"/>
      <c r="D29" s="18"/>
      <c r="E29" s="19" t="s">
        <v>448</v>
      </c>
      <c r="F29" s="301" t="s">
        <v>675</v>
      </c>
      <c r="G29" s="19"/>
      <c r="H29" s="20" t="s">
        <v>248</v>
      </c>
      <c r="I29" s="18"/>
      <c r="J29" s="19" t="s">
        <v>31</v>
      </c>
      <c r="K29" s="23"/>
      <c r="L29" s="23"/>
      <c r="O29" s="6">
        <v>27</v>
      </c>
      <c r="P29" s="6">
        <v>26</v>
      </c>
      <c r="S29" s="126"/>
    </row>
    <row r="30" spans="1:19" ht="20.100000000000001" customHeight="1" x14ac:dyDescent="0.25">
      <c r="A30" s="18"/>
      <c r="B30" s="18"/>
      <c r="C30" s="18"/>
      <c r="D30" s="18"/>
      <c r="E30" s="19" t="s">
        <v>452</v>
      </c>
      <c r="F30" s="19" t="s">
        <v>701</v>
      </c>
      <c r="G30" s="301" t="s">
        <v>674</v>
      </c>
      <c r="H30" s="20" t="s">
        <v>253</v>
      </c>
      <c r="I30" s="18"/>
      <c r="J30" s="19" t="s">
        <v>32</v>
      </c>
      <c r="K30" s="23"/>
      <c r="L30" s="23"/>
      <c r="O30" s="6">
        <v>28</v>
      </c>
      <c r="P30" s="6">
        <v>27</v>
      </c>
      <c r="S30" s="126"/>
    </row>
    <row r="31" spans="1:19" ht="20.100000000000001" customHeight="1" x14ac:dyDescent="0.25">
      <c r="A31" s="18"/>
      <c r="B31" s="18"/>
      <c r="C31" s="18"/>
      <c r="D31" s="18"/>
      <c r="E31" s="19" t="s">
        <v>453</v>
      </c>
      <c r="F31" s="126" t="s">
        <v>286</v>
      </c>
      <c r="G31" s="19" t="s">
        <v>673</v>
      </c>
      <c r="H31" s="20" t="s">
        <v>249</v>
      </c>
      <c r="I31" s="18"/>
      <c r="J31" s="19" t="s">
        <v>33</v>
      </c>
      <c r="K31" s="20"/>
      <c r="L31" s="20"/>
      <c r="O31" s="6">
        <v>29</v>
      </c>
      <c r="P31" s="6">
        <v>28</v>
      </c>
      <c r="S31" s="124"/>
    </row>
    <row r="32" spans="1:19" ht="20.100000000000001" customHeight="1" x14ac:dyDescent="0.25">
      <c r="A32" s="18"/>
      <c r="B32" s="18"/>
      <c r="C32" s="18"/>
      <c r="D32" s="18"/>
      <c r="E32" s="19" t="s">
        <v>454</v>
      </c>
      <c r="F32" s="126" t="s">
        <v>283</v>
      </c>
      <c r="G32" s="19" t="s">
        <v>670</v>
      </c>
      <c r="H32" s="20" t="s">
        <v>56</v>
      </c>
      <c r="I32" s="18"/>
      <c r="J32" s="19" t="s">
        <v>34</v>
      </c>
      <c r="K32" s="20"/>
      <c r="L32" s="20"/>
      <c r="O32" s="6">
        <v>30</v>
      </c>
      <c r="P32" s="6">
        <v>29</v>
      </c>
    </row>
    <row r="33" spans="1:16" ht="20.100000000000001" customHeight="1" x14ac:dyDescent="0.25">
      <c r="A33" s="18"/>
      <c r="B33" s="18"/>
      <c r="C33" s="18"/>
      <c r="D33" s="18"/>
      <c r="E33" s="19" t="s">
        <v>455</v>
      </c>
      <c r="F33" s="126" t="s">
        <v>288</v>
      </c>
      <c r="G33" s="19" t="s">
        <v>671</v>
      </c>
      <c r="H33" s="20" t="s">
        <v>311</v>
      </c>
      <c r="I33" s="18"/>
      <c r="J33" s="19" t="s">
        <v>35</v>
      </c>
      <c r="K33" s="20"/>
      <c r="L33" s="20"/>
      <c r="O33" s="6">
        <v>31</v>
      </c>
      <c r="P33" s="6">
        <v>30</v>
      </c>
    </row>
    <row r="34" spans="1:16" ht="20.100000000000001" customHeight="1" x14ac:dyDescent="0.25">
      <c r="A34" s="18"/>
      <c r="B34" s="18"/>
      <c r="C34" s="18"/>
      <c r="D34" s="18"/>
      <c r="E34" s="19" t="s">
        <v>456</v>
      </c>
      <c r="F34" s="126" t="s">
        <v>656</v>
      </c>
      <c r="G34" s="19" t="s">
        <v>672</v>
      </c>
      <c r="H34" s="20" t="s">
        <v>308</v>
      </c>
      <c r="I34" s="18"/>
      <c r="J34" s="18"/>
      <c r="K34" s="20"/>
      <c r="L34" s="20"/>
      <c r="O34" s="6">
        <v>32</v>
      </c>
      <c r="P34" s="6">
        <v>31</v>
      </c>
    </row>
    <row r="35" spans="1:16" ht="20.100000000000001" customHeight="1" x14ac:dyDescent="0.25">
      <c r="A35" s="18"/>
      <c r="B35" s="18"/>
      <c r="C35" s="18"/>
      <c r="D35" s="18"/>
      <c r="E35" s="19" t="s">
        <v>463</v>
      </c>
      <c r="F35" s="126" t="s">
        <v>676</v>
      </c>
      <c r="G35" s="19"/>
      <c r="H35" s="20" t="s">
        <v>250</v>
      </c>
      <c r="I35" s="18"/>
      <c r="J35" s="18"/>
      <c r="K35" s="20"/>
      <c r="L35" s="20"/>
      <c r="O35" s="6">
        <v>33</v>
      </c>
      <c r="P35" s="6">
        <v>32</v>
      </c>
    </row>
    <row r="36" spans="1:16" ht="20.100000000000001" customHeight="1" x14ac:dyDescent="0.25">
      <c r="A36" s="18"/>
      <c r="B36" s="18"/>
      <c r="C36" s="18"/>
      <c r="D36" s="18"/>
      <c r="E36" s="19" t="s">
        <v>449</v>
      </c>
      <c r="F36" s="19"/>
      <c r="G36" s="19"/>
      <c r="H36" s="23" t="s">
        <v>312</v>
      </c>
      <c r="I36" s="18"/>
      <c r="J36" s="18"/>
      <c r="K36" s="20"/>
      <c r="L36" s="20"/>
      <c r="O36" s="6">
        <v>34</v>
      </c>
      <c r="P36" s="6">
        <v>33</v>
      </c>
    </row>
    <row r="37" spans="1:16" ht="20.100000000000001" customHeight="1" x14ac:dyDescent="0.25">
      <c r="A37" s="18"/>
      <c r="B37" s="18"/>
      <c r="C37" s="18"/>
      <c r="D37" s="18"/>
      <c r="E37" s="19" t="s">
        <v>450</v>
      </c>
      <c r="F37" s="19"/>
      <c r="G37" s="19"/>
      <c r="H37" s="23" t="s">
        <v>313</v>
      </c>
      <c r="I37" s="18"/>
      <c r="J37" s="18"/>
      <c r="K37" s="20"/>
      <c r="L37" s="20"/>
      <c r="O37" s="6">
        <v>35</v>
      </c>
      <c r="P37" s="6">
        <v>34</v>
      </c>
    </row>
    <row r="38" spans="1:16" ht="20.100000000000001" customHeight="1" x14ac:dyDescent="0.25">
      <c r="A38" s="18"/>
      <c r="B38" s="18"/>
      <c r="C38" s="18"/>
      <c r="D38" s="18"/>
      <c r="E38" s="19" t="s">
        <v>451</v>
      </c>
      <c r="F38" s="301" t="s">
        <v>677</v>
      </c>
      <c r="G38" s="19"/>
      <c r="H38" s="23" t="s">
        <v>251</v>
      </c>
      <c r="I38" s="18"/>
      <c r="J38" s="18"/>
      <c r="K38" s="20"/>
      <c r="L38" s="20"/>
      <c r="O38" s="6">
        <v>36</v>
      </c>
      <c r="P38" s="6">
        <v>35</v>
      </c>
    </row>
    <row r="39" spans="1:16" ht="20.100000000000001" customHeight="1" x14ac:dyDescent="0.25">
      <c r="A39" s="18"/>
      <c r="B39" s="18"/>
      <c r="C39" s="18"/>
      <c r="D39" s="18"/>
      <c r="E39" s="19" t="s">
        <v>464</v>
      </c>
      <c r="F39" s="19" t="s">
        <v>673</v>
      </c>
      <c r="G39" s="302" t="s">
        <v>651</v>
      </c>
      <c r="H39" s="23" t="s">
        <v>252</v>
      </c>
      <c r="I39" s="18"/>
      <c r="J39" s="18"/>
      <c r="K39" s="18"/>
      <c r="L39" s="18"/>
      <c r="O39" s="6">
        <v>37</v>
      </c>
      <c r="P39" s="6">
        <v>36</v>
      </c>
    </row>
    <row r="40" spans="1:16" ht="20.100000000000001" customHeight="1" x14ac:dyDescent="0.25">
      <c r="A40" s="18"/>
      <c r="B40" s="18"/>
      <c r="C40" s="18"/>
      <c r="D40" s="18"/>
      <c r="E40" s="19"/>
      <c r="F40" s="18" t="s">
        <v>795</v>
      </c>
      <c r="G40" s="18" t="s">
        <v>684</v>
      </c>
      <c r="H40" s="23" t="s">
        <v>257</v>
      </c>
      <c r="I40" s="18"/>
      <c r="J40" s="18"/>
      <c r="K40" s="18"/>
      <c r="L40" s="18"/>
      <c r="O40" s="6">
        <v>38</v>
      </c>
      <c r="P40" s="6">
        <v>37</v>
      </c>
    </row>
    <row r="41" spans="1:16" ht="20.100000000000001" customHeight="1" x14ac:dyDescent="0.25">
      <c r="A41" s="18"/>
      <c r="B41" s="18"/>
      <c r="C41" s="18"/>
      <c r="D41" s="18"/>
      <c r="E41" s="18"/>
      <c r="F41" s="18" t="s">
        <v>679</v>
      </c>
      <c r="G41" s="18" t="s">
        <v>681</v>
      </c>
      <c r="H41" s="23" t="s">
        <v>310</v>
      </c>
      <c r="I41" s="18"/>
      <c r="J41" s="18"/>
      <c r="K41" s="18"/>
      <c r="L41" s="18"/>
      <c r="O41" s="6">
        <v>39</v>
      </c>
      <c r="P41" s="6">
        <v>38</v>
      </c>
    </row>
    <row r="42" spans="1:16" ht="20.100000000000001" customHeight="1" x14ac:dyDescent="0.25">
      <c r="A42" s="18"/>
      <c r="B42" s="18"/>
      <c r="C42" s="18"/>
      <c r="D42" s="18"/>
      <c r="E42" s="18"/>
      <c r="F42" s="18" t="s">
        <v>680</v>
      </c>
      <c r="G42" s="18" t="s">
        <v>683</v>
      </c>
      <c r="H42" s="20" t="s">
        <v>309</v>
      </c>
      <c r="I42" s="18"/>
      <c r="J42" s="18"/>
      <c r="K42" s="18"/>
      <c r="L42" s="18"/>
      <c r="O42" s="6">
        <v>40</v>
      </c>
      <c r="P42" s="6">
        <v>39</v>
      </c>
    </row>
    <row r="43" spans="1:16" ht="20.100000000000001" customHeight="1" x14ac:dyDescent="0.25">
      <c r="A43" s="18"/>
      <c r="B43" s="18"/>
      <c r="C43" s="18"/>
      <c r="D43" s="18"/>
      <c r="E43" s="18"/>
      <c r="F43" s="18"/>
      <c r="G43" s="18" t="s">
        <v>682</v>
      </c>
      <c r="H43" s="20" t="s">
        <v>258</v>
      </c>
      <c r="I43" s="18"/>
      <c r="J43" s="18"/>
      <c r="K43" s="18"/>
      <c r="L43" s="18"/>
      <c r="O43" s="6">
        <v>41</v>
      </c>
      <c r="P43" s="6">
        <v>40</v>
      </c>
    </row>
    <row r="44" spans="1:16" ht="20.100000000000001" customHeight="1" x14ac:dyDescent="0.25">
      <c r="A44" s="18"/>
      <c r="B44" s="18"/>
      <c r="C44" s="18"/>
      <c r="D44" s="18"/>
      <c r="E44" s="18"/>
      <c r="F44" s="302" t="s">
        <v>781</v>
      </c>
      <c r="G44" s="18"/>
      <c r="H44" s="20" t="s">
        <v>259</v>
      </c>
      <c r="I44" s="18"/>
      <c r="J44" s="18"/>
      <c r="K44" s="18"/>
      <c r="L44" s="18"/>
      <c r="O44" s="6">
        <v>42</v>
      </c>
      <c r="P44" s="6">
        <v>41</v>
      </c>
    </row>
    <row r="45" spans="1:16" ht="20.100000000000001" customHeight="1" x14ac:dyDescent="0.25">
      <c r="A45" s="18"/>
      <c r="B45" s="18"/>
      <c r="C45" s="18"/>
      <c r="D45" s="18"/>
      <c r="E45" s="18"/>
      <c r="F45" s="19" t="s">
        <v>780</v>
      </c>
      <c r="G45" s="18"/>
      <c r="H45" s="23" t="s">
        <v>314</v>
      </c>
      <c r="I45" s="18"/>
      <c r="J45" s="18"/>
      <c r="K45" s="18"/>
      <c r="L45" s="18"/>
      <c r="O45" s="6">
        <v>43</v>
      </c>
      <c r="P45" s="6">
        <v>42</v>
      </c>
    </row>
    <row r="46" spans="1:16" ht="20.100000000000001" customHeight="1" x14ac:dyDescent="0.25">
      <c r="A46" s="18"/>
      <c r="B46" s="18"/>
      <c r="C46" s="18"/>
      <c r="D46" s="18"/>
      <c r="E46" s="18"/>
      <c r="F46" s="18" t="s">
        <v>694</v>
      </c>
      <c r="G46" s="18"/>
      <c r="H46" s="20" t="s">
        <v>260</v>
      </c>
      <c r="I46" s="18"/>
      <c r="J46" s="18"/>
      <c r="K46" s="18"/>
      <c r="L46" s="18"/>
      <c r="O46" s="6">
        <v>44</v>
      </c>
      <c r="P46" s="6">
        <v>43</v>
      </c>
    </row>
    <row r="47" spans="1:16" ht="20.100000000000001" customHeight="1" x14ac:dyDescent="0.25">
      <c r="A47" s="18"/>
      <c r="B47" s="18"/>
      <c r="C47" s="18"/>
      <c r="D47" s="18"/>
      <c r="E47" s="18"/>
      <c r="F47" s="18" t="s">
        <v>695</v>
      </c>
      <c r="G47" s="18"/>
      <c r="H47" s="120" t="s">
        <v>261</v>
      </c>
      <c r="I47" s="18"/>
      <c r="J47" s="18"/>
      <c r="K47" s="18"/>
      <c r="L47" s="18"/>
      <c r="O47" s="6">
        <v>45</v>
      </c>
      <c r="P47" s="6">
        <v>44</v>
      </c>
    </row>
    <row r="48" spans="1:16" ht="20.100000000000001" customHeight="1" x14ac:dyDescent="0.25">
      <c r="A48" s="18"/>
      <c r="B48" s="18"/>
      <c r="C48" s="18"/>
      <c r="D48" s="18"/>
      <c r="E48" s="18"/>
      <c r="F48" s="18" t="s">
        <v>696</v>
      </c>
      <c r="G48" s="18"/>
      <c r="H48" s="120" t="s">
        <v>262</v>
      </c>
      <c r="I48" s="18"/>
      <c r="J48" s="18"/>
      <c r="K48" s="18"/>
      <c r="L48" s="18"/>
      <c r="O48" s="6">
        <v>46</v>
      </c>
      <c r="P48" s="6">
        <v>45</v>
      </c>
    </row>
    <row r="49" spans="1:16" ht="20.100000000000001" customHeight="1" x14ac:dyDescent="0.25">
      <c r="A49" s="18"/>
      <c r="B49" s="18"/>
      <c r="C49" s="18"/>
      <c r="D49" s="18"/>
      <c r="E49" s="18"/>
      <c r="F49" s="18" t="s">
        <v>697</v>
      </c>
      <c r="G49" s="18"/>
      <c r="H49" s="120" t="s">
        <v>263</v>
      </c>
      <c r="I49" s="18"/>
      <c r="J49" s="18"/>
      <c r="K49" s="18"/>
      <c r="L49" s="18"/>
      <c r="O49" s="6">
        <v>47</v>
      </c>
      <c r="P49" s="6">
        <v>46</v>
      </c>
    </row>
    <row r="50" spans="1:16" ht="20.100000000000001" customHeight="1" x14ac:dyDescent="0.25">
      <c r="A50" s="18"/>
      <c r="B50" s="18"/>
      <c r="C50" s="18"/>
      <c r="D50" s="18"/>
      <c r="E50" s="18"/>
      <c r="F50" s="18"/>
      <c r="G50" s="18"/>
      <c r="H50" s="120" t="s">
        <v>264</v>
      </c>
      <c r="I50" s="18"/>
      <c r="J50" s="18"/>
      <c r="K50" s="18"/>
      <c r="L50" s="18"/>
      <c r="O50" s="6">
        <v>48</v>
      </c>
      <c r="P50" s="6">
        <v>47</v>
      </c>
    </row>
    <row r="51" spans="1:16" ht="20.100000000000001" customHeight="1" x14ac:dyDescent="0.25">
      <c r="A51" s="18"/>
      <c r="B51" s="18"/>
      <c r="C51" s="18"/>
      <c r="D51" s="18"/>
      <c r="E51" s="18"/>
      <c r="F51" s="18"/>
      <c r="G51" s="18"/>
      <c r="H51" s="120" t="s">
        <v>265</v>
      </c>
      <c r="I51" s="18"/>
      <c r="J51" s="18"/>
      <c r="K51" s="18"/>
      <c r="L51" s="18"/>
      <c r="O51" s="6">
        <v>49</v>
      </c>
      <c r="P51" s="6">
        <v>48</v>
      </c>
    </row>
    <row r="52" spans="1:16" ht="20.100000000000001" customHeight="1" x14ac:dyDescent="0.25">
      <c r="A52" s="24"/>
      <c r="B52" s="18"/>
      <c r="C52" s="24"/>
      <c r="D52" s="18"/>
      <c r="E52" s="18"/>
      <c r="F52" s="18"/>
      <c r="G52" s="18"/>
      <c r="H52" s="120" t="s">
        <v>266</v>
      </c>
      <c r="I52" s="18"/>
      <c r="J52" s="18"/>
      <c r="K52" s="18"/>
      <c r="L52" s="18"/>
      <c r="O52" s="6">
        <v>50</v>
      </c>
      <c r="P52" s="6">
        <v>49</v>
      </c>
    </row>
    <row r="53" spans="1:16" ht="20.100000000000001" customHeight="1" x14ac:dyDescent="0.25">
      <c r="A53" s="24"/>
      <c r="B53" s="18"/>
      <c r="C53" s="24"/>
      <c r="D53" s="18"/>
      <c r="E53" s="18"/>
      <c r="F53" s="18"/>
      <c r="G53" s="18"/>
      <c r="H53" s="120" t="s">
        <v>267</v>
      </c>
      <c r="I53" s="18"/>
      <c r="J53" s="18"/>
      <c r="K53" s="18"/>
      <c r="L53" s="18"/>
      <c r="O53" s="6">
        <v>51</v>
      </c>
      <c r="P53" s="6">
        <v>50</v>
      </c>
    </row>
    <row r="54" spans="1:16" ht="20.100000000000001" customHeight="1" x14ac:dyDescent="0.25">
      <c r="A54" s="24"/>
      <c r="B54" s="18"/>
      <c r="C54" s="24"/>
      <c r="D54" s="18"/>
      <c r="E54" s="18"/>
      <c r="F54" s="18"/>
      <c r="G54" s="18"/>
      <c r="H54" s="120" t="s">
        <v>268</v>
      </c>
      <c r="I54" s="18"/>
      <c r="J54" s="18"/>
      <c r="K54" s="18"/>
      <c r="L54" s="18"/>
      <c r="O54" s="6">
        <v>52</v>
      </c>
      <c r="P54" s="6">
        <v>51</v>
      </c>
    </row>
    <row r="55" spans="1:16" ht="20.100000000000001" customHeight="1" x14ac:dyDescent="0.25">
      <c r="A55" s="24"/>
      <c r="B55" s="24"/>
      <c r="C55" s="24"/>
      <c r="D55" s="18"/>
      <c r="E55" s="18"/>
      <c r="F55" s="18"/>
      <c r="G55" s="18"/>
      <c r="H55" s="120" t="s">
        <v>269</v>
      </c>
      <c r="I55" s="18"/>
      <c r="J55" s="18"/>
      <c r="K55" s="24"/>
      <c r="L55" s="24"/>
      <c r="O55" s="6">
        <v>53</v>
      </c>
      <c r="P55" s="6">
        <v>52</v>
      </c>
    </row>
    <row r="56" spans="1:16" ht="20.100000000000001" customHeight="1" x14ac:dyDescent="0.25">
      <c r="A56" s="24"/>
      <c r="B56" s="24"/>
      <c r="C56" s="24"/>
      <c r="D56" s="18"/>
      <c r="E56" s="18"/>
      <c r="F56" s="18"/>
      <c r="G56" s="24"/>
      <c r="H56" s="20" t="s">
        <v>163</v>
      </c>
      <c r="I56" s="24"/>
      <c r="J56" s="18"/>
      <c r="K56" s="24"/>
      <c r="L56" s="24"/>
      <c r="O56" s="6">
        <v>54</v>
      </c>
      <c r="P56" s="6">
        <v>53</v>
      </c>
    </row>
    <row r="57" spans="1:16" ht="20.100000000000001" customHeight="1" x14ac:dyDescent="0.25">
      <c r="A57" s="24"/>
      <c r="B57" s="24"/>
      <c r="C57" s="24"/>
      <c r="D57" s="18"/>
      <c r="E57" s="18"/>
      <c r="F57" s="24"/>
      <c r="G57" s="24"/>
      <c r="H57" s="120" t="s">
        <v>270</v>
      </c>
      <c r="I57" s="24"/>
      <c r="J57" s="18"/>
      <c r="K57" s="24"/>
      <c r="L57" s="24"/>
      <c r="O57" s="6">
        <v>55</v>
      </c>
      <c r="P57" s="6">
        <v>54</v>
      </c>
    </row>
    <row r="58" spans="1:16" ht="20.100000000000001" customHeight="1" x14ac:dyDescent="0.25">
      <c r="B58" s="24"/>
      <c r="D58" s="18"/>
      <c r="E58" s="24"/>
      <c r="F58" s="24"/>
      <c r="G58" s="24"/>
      <c r="H58" s="20" t="s">
        <v>164</v>
      </c>
      <c r="I58" s="24"/>
      <c r="J58" s="18"/>
      <c r="K58" s="24"/>
      <c r="L58" s="24"/>
      <c r="O58" s="6">
        <v>56</v>
      </c>
      <c r="P58" s="6">
        <v>55</v>
      </c>
    </row>
    <row r="59" spans="1:16" ht="20.100000000000001" customHeight="1" x14ac:dyDescent="0.25">
      <c r="B59" s="24"/>
      <c r="D59" s="18"/>
      <c r="E59" s="24"/>
      <c r="F59" s="24"/>
      <c r="G59" s="24"/>
      <c r="H59" s="20" t="s">
        <v>315</v>
      </c>
      <c r="I59" s="24"/>
      <c r="J59" s="18"/>
      <c r="K59" s="24"/>
      <c r="L59" s="24"/>
      <c r="O59" s="6">
        <v>57</v>
      </c>
      <c r="P59" s="6">
        <v>56</v>
      </c>
    </row>
    <row r="60" spans="1:16" ht="20.100000000000001" customHeight="1" x14ac:dyDescent="0.25">
      <c r="B60" s="24"/>
      <c r="D60" s="18"/>
      <c r="E60" s="24"/>
      <c r="F60" s="24"/>
      <c r="G60" s="24"/>
      <c r="H60" s="20" t="s">
        <v>165</v>
      </c>
      <c r="I60" s="24"/>
      <c r="J60" s="18"/>
      <c r="K60" s="24"/>
      <c r="L60" s="24"/>
      <c r="O60" s="6">
        <v>58</v>
      </c>
      <c r="P60" s="6">
        <v>57</v>
      </c>
    </row>
    <row r="61" spans="1:16" x14ac:dyDescent="0.25">
      <c r="D61" s="18"/>
      <c r="E61" s="24"/>
      <c r="F61" s="24"/>
      <c r="G61" s="24"/>
      <c r="H61" s="20" t="s">
        <v>166</v>
      </c>
      <c r="I61" s="24"/>
      <c r="J61" s="18"/>
      <c r="O61" s="6">
        <v>59</v>
      </c>
      <c r="P61" s="6">
        <v>58</v>
      </c>
    </row>
    <row r="62" spans="1:16" x14ac:dyDescent="0.25">
      <c r="D62" s="18"/>
      <c r="E62" s="24"/>
      <c r="F62" s="24"/>
      <c r="H62" s="20" t="s">
        <v>271</v>
      </c>
      <c r="J62" s="24"/>
      <c r="O62" s="6">
        <v>60</v>
      </c>
      <c r="P62" s="6">
        <v>59</v>
      </c>
    </row>
    <row r="63" spans="1:16" x14ac:dyDescent="0.25">
      <c r="D63" s="18"/>
      <c r="E63" s="24"/>
      <c r="H63" s="18"/>
      <c r="J63" s="24"/>
      <c r="O63" s="6">
        <v>61</v>
      </c>
      <c r="P63" s="6">
        <v>60</v>
      </c>
    </row>
    <row r="64" spans="1:16" x14ac:dyDescent="0.25">
      <c r="D64" s="24"/>
      <c r="H64" s="18"/>
      <c r="J64" s="24"/>
      <c r="O64" s="6">
        <v>62</v>
      </c>
      <c r="P64" s="6">
        <v>61</v>
      </c>
    </row>
    <row r="65" spans="4:16" x14ac:dyDescent="0.25">
      <c r="D65" s="24"/>
      <c r="H65" s="18"/>
      <c r="J65" s="24"/>
      <c r="O65" s="6">
        <v>63</v>
      </c>
      <c r="P65" s="6">
        <v>62</v>
      </c>
    </row>
    <row r="66" spans="4:16" x14ac:dyDescent="0.25">
      <c r="D66" s="24"/>
      <c r="H66" s="18"/>
      <c r="J66" s="24"/>
      <c r="O66" s="6">
        <v>64</v>
      </c>
      <c r="P66" s="6">
        <v>63</v>
      </c>
    </row>
    <row r="67" spans="4:16" x14ac:dyDescent="0.25">
      <c r="D67" s="24"/>
      <c r="H67" s="18"/>
      <c r="J67" s="24"/>
      <c r="O67" s="6">
        <v>65</v>
      </c>
      <c r="P67" s="6">
        <v>64</v>
      </c>
    </row>
    <row r="68" spans="4:16" x14ac:dyDescent="0.25">
      <c r="D68" s="24"/>
      <c r="H68" s="18"/>
      <c r="O68" s="6">
        <v>66</v>
      </c>
      <c r="P68" s="6">
        <v>65</v>
      </c>
    </row>
    <row r="69" spans="4:16" x14ac:dyDescent="0.25">
      <c r="D69" s="24"/>
      <c r="H69" s="18"/>
      <c r="O69" s="6">
        <v>67</v>
      </c>
      <c r="P69" s="6">
        <v>66</v>
      </c>
    </row>
    <row r="70" spans="4:16" x14ac:dyDescent="0.25">
      <c r="H70" s="18"/>
      <c r="O70" s="6">
        <v>68</v>
      </c>
      <c r="P70" s="6">
        <v>67</v>
      </c>
    </row>
    <row r="71" spans="4:16" x14ac:dyDescent="0.25">
      <c r="H71" s="18"/>
      <c r="O71" s="6">
        <v>69</v>
      </c>
      <c r="P71" s="6">
        <v>68</v>
      </c>
    </row>
    <row r="72" spans="4:16" x14ac:dyDescent="0.25">
      <c r="H72" s="18"/>
      <c r="O72" s="6">
        <v>70</v>
      </c>
      <c r="P72" s="6">
        <v>69</v>
      </c>
    </row>
    <row r="73" spans="4:16" x14ac:dyDescent="0.25">
      <c r="H73" s="18"/>
      <c r="O73" s="6">
        <v>71</v>
      </c>
      <c r="P73" s="6">
        <v>70</v>
      </c>
    </row>
    <row r="74" spans="4:16" x14ac:dyDescent="0.25">
      <c r="H74" s="18"/>
      <c r="O74" s="6">
        <v>72</v>
      </c>
      <c r="P74" s="6">
        <v>71</v>
      </c>
    </row>
    <row r="75" spans="4:16" x14ac:dyDescent="0.25">
      <c r="H75" s="18"/>
      <c r="O75" s="6">
        <v>73</v>
      </c>
      <c r="P75" s="6">
        <v>72</v>
      </c>
    </row>
    <row r="76" spans="4:16" x14ac:dyDescent="0.25">
      <c r="H76" s="18"/>
      <c r="O76" s="6">
        <v>74</v>
      </c>
      <c r="P76" s="6">
        <v>73</v>
      </c>
    </row>
    <row r="77" spans="4:16" x14ac:dyDescent="0.25">
      <c r="H77" s="18"/>
      <c r="O77" s="6">
        <v>75</v>
      </c>
      <c r="P77" s="6">
        <v>74</v>
      </c>
    </row>
    <row r="78" spans="4:16" x14ac:dyDescent="0.25">
      <c r="H78" s="24"/>
      <c r="O78" s="6">
        <v>76</v>
      </c>
      <c r="P78" s="6">
        <v>75</v>
      </c>
    </row>
    <row r="79" spans="4:16" x14ac:dyDescent="0.25">
      <c r="H79" s="24"/>
      <c r="O79" s="6">
        <v>77</v>
      </c>
    </row>
    <row r="80" spans="4:16" x14ac:dyDescent="0.25">
      <c r="H80" s="24"/>
      <c r="O80" s="6">
        <v>78</v>
      </c>
    </row>
    <row r="81" spans="8:15" x14ac:dyDescent="0.25">
      <c r="H81" s="24"/>
      <c r="O81" s="6">
        <v>79</v>
      </c>
    </row>
    <row r="82" spans="8:15" x14ac:dyDescent="0.25">
      <c r="H82" s="24"/>
      <c r="O82" s="6">
        <v>80</v>
      </c>
    </row>
    <row r="83" spans="8:15" x14ac:dyDescent="0.25">
      <c r="H83" s="24"/>
      <c r="O83" s="6">
        <v>81</v>
      </c>
    </row>
    <row r="84" spans="8:15" x14ac:dyDescent="0.25">
      <c r="O84" s="6">
        <v>82</v>
      </c>
    </row>
    <row r="85" spans="8:15" x14ac:dyDescent="0.25">
      <c r="O85" s="6">
        <v>83</v>
      </c>
    </row>
    <row r="86" spans="8:15" x14ac:dyDescent="0.25">
      <c r="O86" s="6">
        <v>84</v>
      </c>
    </row>
    <row r="87" spans="8:15" x14ac:dyDescent="0.25">
      <c r="O87" s="6">
        <v>85</v>
      </c>
    </row>
    <row r="88" spans="8:15" x14ac:dyDescent="0.25">
      <c r="O88" s="6">
        <v>86</v>
      </c>
    </row>
    <row r="89" spans="8:15" x14ac:dyDescent="0.25">
      <c r="O89" s="6">
        <v>87</v>
      </c>
    </row>
    <row r="90" spans="8:15" x14ac:dyDescent="0.25">
      <c r="O90" s="6">
        <v>88</v>
      </c>
    </row>
    <row r="91" spans="8:15" x14ac:dyDescent="0.25">
      <c r="O91" s="6">
        <v>89</v>
      </c>
    </row>
    <row r="92" spans="8:15" x14ac:dyDescent="0.25">
      <c r="O92" s="6">
        <v>90</v>
      </c>
    </row>
    <row r="93" spans="8:15" x14ac:dyDescent="0.25">
      <c r="O93" s="6">
        <v>91</v>
      </c>
    </row>
    <row r="94" spans="8:15" x14ac:dyDescent="0.25">
      <c r="O94" s="6">
        <v>92</v>
      </c>
    </row>
    <row r="95" spans="8:15" x14ac:dyDescent="0.25">
      <c r="O95" s="6">
        <v>93</v>
      </c>
    </row>
    <row r="96" spans="8:15" x14ac:dyDescent="0.25">
      <c r="O96" s="6">
        <v>94</v>
      </c>
    </row>
    <row r="97" spans="15:15" x14ac:dyDescent="0.25">
      <c r="O97" s="6">
        <v>95</v>
      </c>
    </row>
    <row r="98" spans="15:15" x14ac:dyDescent="0.25">
      <c r="O98" s="6">
        <v>96</v>
      </c>
    </row>
    <row r="99" spans="15:15" x14ac:dyDescent="0.25">
      <c r="O99" s="6">
        <v>97</v>
      </c>
    </row>
    <row r="100" spans="15:15" x14ac:dyDescent="0.25">
      <c r="O100" s="6">
        <v>98</v>
      </c>
    </row>
    <row r="101" spans="15:15" x14ac:dyDescent="0.25">
      <c r="O101" s="6">
        <v>99</v>
      </c>
    </row>
    <row r="102" spans="15:15" x14ac:dyDescent="0.25">
      <c r="O102" s="6">
        <v>100</v>
      </c>
    </row>
    <row r="103" spans="15:15" x14ac:dyDescent="0.25">
      <c r="O103" s="6">
        <v>101</v>
      </c>
    </row>
    <row r="104" spans="15:15" x14ac:dyDescent="0.25">
      <c r="O104" s="6">
        <v>102</v>
      </c>
    </row>
    <row r="105" spans="15:15" x14ac:dyDescent="0.25">
      <c r="O105" s="6">
        <v>103</v>
      </c>
    </row>
    <row r="106" spans="15:15" x14ac:dyDescent="0.25">
      <c r="O106" s="6">
        <v>104</v>
      </c>
    </row>
    <row r="107" spans="15:15" x14ac:dyDescent="0.25">
      <c r="O107" s="6">
        <v>105</v>
      </c>
    </row>
    <row r="108" spans="15:15" x14ac:dyDescent="0.25">
      <c r="O108" s="6">
        <v>106</v>
      </c>
    </row>
    <row r="109" spans="15:15" x14ac:dyDescent="0.25">
      <c r="O109" s="6">
        <v>107</v>
      </c>
    </row>
    <row r="110" spans="15:15" x14ac:dyDescent="0.25">
      <c r="O110" s="6">
        <v>108</v>
      </c>
    </row>
    <row r="111" spans="15:15" x14ac:dyDescent="0.25">
      <c r="O111" s="6">
        <v>109</v>
      </c>
    </row>
    <row r="112" spans="15:15" x14ac:dyDescent="0.25">
      <c r="O112" s="6">
        <v>110</v>
      </c>
    </row>
    <row r="113" spans="15:15" x14ac:dyDescent="0.25">
      <c r="O113" s="6">
        <v>111</v>
      </c>
    </row>
    <row r="114" spans="15:15" x14ac:dyDescent="0.25">
      <c r="O114" s="6">
        <v>112</v>
      </c>
    </row>
    <row r="115" spans="15:15" x14ac:dyDescent="0.25">
      <c r="O115" s="6">
        <v>113</v>
      </c>
    </row>
    <row r="116" spans="15:15" x14ac:dyDescent="0.25">
      <c r="O116" s="6">
        <v>114</v>
      </c>
    </row>
    <row r="117" spans="15:15" x14ac:dyDescent="0.25">
      <c r="O117" s="6">
        <v>115</v>
      </c>
    </row>
    <row r="118" spans="15:15" x14ac:dyDescent="0.25">
      <c r="O118" s="6">
        <v>116</v>
      </c>
    </row>
    <row r="119" spans="15:15" x14ac:dyDescent="0.25">
      <c r="O119" s="6">
        <v>117</v>
      </c>
    </row>
    <row r="120" spans="15:15" x14ac:dyDescent="0.25">
      <c r="O120" s="6">
        <v>118</v>
      </c>
    </row>
    <row r="121" spans="15:15" x14ac:dyDescent="0.25">
      <c r="O121" s="6">
        <v>119</v>
      </c>
    </row>
    <row r="122" spans="15:15" x14ac:dyDescent="0.25">
      <c r="O122" s="6">
        <v>120</v>
      </c>
    </row>
    <row r="123" spans="15:15" x14ac:dyDescent="0.25">
      <c r="O123" s="6" t="s">
        <v>235</v>
      </c>
    </row>
    <row r="124" spans="15:15" x14ac:dyDescent="0.25">
      <c r="O124" s="6"/>
    </row>
  </sheetData>
  <sheetProtection algorithmName="SHA-512" hashValue="KWjEMEdC0sokb7tUe/5UYcX0MqKAqnUWjb+W79zH6a3dCjE1rGAcwMVS2vmVEjYnJQ7tKyMDQzG6iGRkYKPZGw==" saltValue="ikMztdiNWoDtfzuBziiwbg==" spinCount="100000" sheet="1" objects="1" scenarios="1" selectLockedCells="1" selectUnlockedCells="1"/>
  <sortState ref="D3:D12">
    <sortCondition ref="D3"/>
  </sortState>
  <customSheetViews>
    <customSheetView guid="{1F7E7BA4-91DB-4053-B4E8-EC9AC95BBC05}">
      <selection activeCell="C15" sqref="C15"/>
      <pageMargins left="0.5" right="0.5" top="1.2142857142857142" bottom="0.5" header="0.05" footer="0.05"/>
      <pageSetup paperSize="17" orientation="portrait" r:id="rId1"/>
      <headerFooter>
        <oddHeader>&amp;C&amp;"-,Bold"&amp;20Underground Storage Tank Cleanup Fund
Project Execution Plan - Definitions</oddHeader>
        <oddFooter>&amp;LRevision 1
June 3, 2016
&amp;CPage &amp;P of &amp;N</oddFooter>
      </headerFooter>
    </customSheetView>
  </customSheetViews>
  <pageMargins left="0.25" right="0.25" top="0.75901960784313727" bottom="0.75" header="0.3" footer="0.3"/>
  <pageSetup paperSize="17" scale="65" orientation="portrait" r:id="rId2"/>
  <headerFooter>
    <oddHeader>&amp;C&amp;"-,Bold"&amp;20UST Cleanup Fund Programs Project Execution Plan
Valid Values</oddHeader>
    <oddFooter>&amp;LRevision 1
June 15, 2016&amp;CPage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7"/>
  <dimension ref="A1"/>
  <sheetViews>
    <sheetView workbookViewId="0">
      <selection activeCell="D26" sqref="D26"/>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
    <pageSetUpPr fitToPage="1"/>
  </sheetPr>
  <dimension ref="A1:I28"/>
  <sheetViews>
    <sheetView view="pageLayout" zoomScale="80" zoomScaleNormal="90" zoomScalePageLayoutView="80" workbookViewId="0">
      <selection activeCell="G24" sqref="G24"/>
    </sheetView>
  </sheetViews>
  <sheetFormatPr defaultRowHeight="15" x14ac:dyDescent="0.25"/>
  <cols>
    <col min="1" max="2" width="13.28515625" customWidth="1"/>
    <col min="3" max="3" width="16" customWidth="1"/>
    <col min="4" max="4" width="19.28515625" customWidth="1"/>
    <col min="5" max="5" width="26.7109375" customWidth="1"/>
    <col min="6" max="6" width="22.140625" customWidth="1"/>
    <col min="7" max="7" width="40.42578125" customWidth="1"/>
    <col min="8" max="8" width="27.28515625" customWidth="1"/>
    <col min="9" max="9" width="29.28515625" customWidth="1"/>
    <col min="10" max="10" width="25.85546875" customWidth="1"/>
    <col min="11" max="13" width="20.7109375" customWidth="1"/>
    <col min="14" max="14" width="22" customWidth="1"/>
    <col min="15" max="15" width="33.5703125" customWidth="1"/>
  </cols>
  <sheetData>
    <row r="1" spans="1:9" ht="20.100000000000001" customHeight="1" x14ac:dyDescent="0.25">
      <c r="A1" s="483" t="s">
        <v>161</v>
      </c>
      <c r="B1" s="484"/>
      <c r="C1" s="484"/>
      <c r="D1" s="484"/>
      <c r="E1" s="484"/>
      <c r="F1" s="484"/>
      <c r="G1" s="495" t="s">
        <v>204</v>
      </c>
      <c r="H1" s="484"/>
      <c r="I1" s="490"/>
    </row>
    <row r="2" spans="1:9" ht="20.100000000000001" customHeight="1" x14ac:dyDescent="0.25">
      <c r="A2" s="496" t="s">
        <v>157</v>
      </c>
      <c r="B2" s="498"/>
      <c r="C2" s="479" t="str">
        <f>IF('Summary Page'!F6="", " (auto-fill from Summary Page)", 'Summary Page'!F6)</f>
        <v xml:space="preserve"> (auto-fill from Summary Page)</v>
      </c>
      <c r="D2" s="479"/>
      <c r="E2" s="479"/>
      <c r="F2" s="479"/>
      <c r="G2" s="408" t="s">
        <v>457</v>
      </c>
      <c r="H2" s="499" t="str">
        <f>IF('Summary Page'!I32="", "(auto-fill from Summary Page) ", 'Summary Page'!I32)</f>
        <v xml:space="preserve">(auto-fill from Summary Page) </v>
      </c>
      <c r="I2" s="500"/>
    </row>
    <row r="3" spans="1:9" ht="20.100000000000001" customHeight="1" x14ac:dyDescent="0.25">
      <c r="A3" s="496" t="s">
        <v>158</v>
      </c>
      <c r="B3" s="498"/>
      <c r="C3" s="480" t="str">
        <f>IF('Summary Page'!E5="", "(auto-fill from Summary Page) ", 'Summary Page'!E5)</f>
        <v xml:space="preserve">(auto-fill from Summary Page) </v>
      </c>
      <c r="D3" s="480"/>
      <c r="E3" s="480"/>
      <c r="F3" s="480"/>
      <c r="G3" s="409" t="s">
        <v>757</v>
      </c>
      <c r="H3" s="499" t="str">
        <f>IF('Summary Page'!I33="", "(auto-fill from Summary Page) ", 'Summary Page'!I33)</f>
        <v xml:space="preserve">(auto-fill from Summary Page) </v>
      </c>
      <c r="I3" s="500"/>
    </row>
    <row r="4" spans="1:9" ht="20.100000000000001" customHeight="1" x14ac:dyDescent="0.25">
      <c r="A4" s="496" t="s">
        <v>160</v>
      </c>
      <c r="B4" s="498"/>
      <c r="C4" s="481" t="str">
        <f>IF('Summary Page'!T5="", "(auto-fill from Summary Page) ", 'Summary Page'!T5)</f>
        <v xml:space="preserve">(auto-fill from Summary Page) </v>
      </c>
      <c r="D4" s="480"/>
      <c r="E4" s="480"/>
      <c r="F4" s="482"/>
      <c r="G4" s="409" t="s">
        <v>756</v>
      </c>
      <c r="H4" s="499" t="str">
        <f>IF('Summary Page'!I34="", "(auto-fill from Summary Page) ", 'Summary Page'!I34)</f>
        <v xml:space="preserve">(auto-fill from Summary Page) </v>
      </c>
      <c r="I4" s="500"/>
    </row>
    <row r="5" spans="1:9" ht="20.100000000000001" customHeight="1" x14ac:dyDescent="0.25">
      <c r="A5" s="483" t="s">
        <v>95</v>
      </c>
      <c r="B5" s="484"/>
      <c r="C5" s="484"/>
      <c r="D5" s="484"/>
      <c r="E5" s="484"/>
      <c r="F5" s="485"/>
      <c r="G5" s="409" t="s">
        <v>430</v>
      </c>
      <c r="H5" s="499" t="str">
        <f>IF('Summary Page'!T34="(auto-fill equation)", "(auto-fill from Summary Page) ", 'Summary Page'!T34)</f>
        <v xml:space="preserve">(auto-fill from Summary Page) </v>
      </c>
      <c r="I5" s="500"/>
    </row>
    <row r="6" spans="1:9" ht="18.75" customHeight="1" x14ac:dyDescent="0.25">
      <c r="A6" s="496" t="s">
        <v>369</v>
      </c>
      <c r="B6" s="497"/>
      <c r="C6" s="497"/>
      <c r="D6" s="488" t="str">
        <f>IF('Summary Page'!H7="", "(auto-fill from Summary Page) ", 'Summary Page'!H7)</f>
        <v xml:space="preserve">(auto-fill from Summary Page) </v>
      </c>
      <c r="E6" s="489"/>
      <c r="F6" s="489"/>
      <c r="G6" s="495" t="s">
        <v>96</v>
      </c>
      <c r="H6" s="484"/>
      <c r="I6" s="490"/>
    </row>
    <row r="7" spans="1:9" ht="18.75" customHeight="1" x14ac:dyDescent="0.25">
      <c r="A7" s="496" t="s">
        <v>159</v>
      </c>
      <c r="B7" s="497"/>
      <c r="C7" s="497"/>
      <c r="D7" s="488" t="str">
        <f>IF('Summary Page'!W7="", "(auto-fill from Summary Page) ", 'Summary Page'!W7)</f>
        <v xml:space="preserve">(auto-fill from Summary Page) </v>
      </c>
      <c r="E7" s="489"/>
      <c r="F7" s="489"/>
      <c r="G7" s="78" t="s">
        <v>202</v>
      </c>
      <c r="H7" s="90" t="s">
        <v>216</v>
      </c>
      <c r="I7" s="83" t="s">
        <v>203</v>
      </c>
    </row>
    <row r="8" spans="1:9" ht="18.75" customHeight="1" x14ac:dyDescent="0.25">
      <c r="A8" s="496" t="s">
        <v>185</v>
      </c>
      <c r="B8" s="497"/>
      <c r="C8" s="497"/>
      <c r="D8" s="488" t="str">
        <f>IF('Summary Page'!W8="", "(auto-fill from Summary Page) ", 'Summary Page'!W8)</f>
        <v xml:space="preserve">(auto-fill from Summary Page) </v>
      </c>
      <c r="E8" s="489"/>
      <c r="F8" s="489"/>
      <c r="G8" s="79">
        <v>42917</v>
      </c>
      <c r="H8" s="91" t="str">
        <f>IF('Multi-Year Budget Plan'!D7="(Select from Pull-Down)", "(auto-fill from Budget Plan) ", 'Multi-Year Budget Plan'!D7)</f>
        <v xml:space="preserve">(auto-fill from Budget Plan) </v>
      </c>
      <c r="I8" s="411">
        <f>'Multi-Year Budget Plan'!D62</f>
        <v>0</v>
      </c>
    </row>
    <row r="9" spans="1:9" ht="18.75" customHeight="1" x14ac:dyDescent="0.25">
      <c r="A9" s="491" t="s">
        <v>205</v>
      </c>
      <c r="B9" s="492"/>
      <c r="C9" s="493"/>
      <c r="D9" s="494" t="str">
        <f>IF('Summary Page'!H8="", "(auto-fill from Summary Page) ", 'Summary Page'!H8)</f>
        <v xml:space="preserve">(auto-fill from Summary Page) </v>
      </c>
      <c r="E9" s="494"/>
      <c r="F9" s="481"/>
      <c r="G9" s="80">
        <v>43282</v>
      </c>
      <c r="H9" s="92" t="str">
        <f>IF('Multi-Year Budget Plan'!E7="(Select from Pull-Down)", "(auto-fill from Budget Plan) ", 'Multi-Year Budget Plan'!E7)</f>
        <v xml:space="preserve">(auto-fill from Budget Plan) </v>
      </c>
      <c r="I9" s="411">
        <f>'Multi-Year Budget Plan'!E62</f>
        <v>0</v>
      </c>
    </row>
    <row r="10" spans="1:9" ht="18.75" customHeight="1" x14ac:dyDescent="0.25">
      <c r="A10" s="486" t="s">
        <v>370</v>
      </c>
      <c r="B10" s="486"/>
      <c r="C10" s="487"/>
      <c r="D10" s="488" t="str">
        <f>IF('Summary Page'!H9="", "(auto-fill from Summary Page) ", 'Summary Page'!H9)</f>
        <v xml:space="preserve">(auto-fill from Summary Page) </v>
      </c>
      <c r="E10" s="489"/>
      <c r="F10" s="489"/>
      <c r="G10" s="79">
        <v>43647</v>
      </c>
      <c r="H10" s="92" t="str">
        <f>IF('Multi-Year Budget Plan'!F7="(Select from Pull-Down)", "(auto-fill from Budget Plan) ", 'Multi-Year Budget Plan'!F7)</f>
        <v xml:space="preserve">(auto-fill from Budget Plan) </v>
      </c>
      <c r="I10" s="412">
        <f>'Multi-Year Budget Plan'!F62</f>
        <v>0</v>
      </c>
    </row>
    <row r="11" spans="1:9" ht="18.75" customHeight="1" x14ac:dyDescent="0.25">
      <c r="A11" s="486" t="s">
        <v>371</v>
      </c>
      <c r="B11" s="486"/>
      <c r="C11" s="487"/>
      <c r="D11" s="488" t="str">
        <f>IF('Summary Page'!H11="", "(auto-fill from Summary Page) ", 'Summary Page'!H11)</f>
        <v xml:space="preserve">(auto-fill from Summary Page) </v>
      </c>
      <c r="E11" s="489"/>
      <c r="F11" s="489"/>
      <c r="G11" s="81">
        <v>44013</v>
      </c>
      <c r="H11" s="91" t="str">
        <f>IF('Multi-Year Budget Plan'!G7="(Select from Pull-Down)", "(auto-fill from Budget Plan) ", 'Multi-Year Budget Plan'!G7)</f>
        <v xml:space="preserve">(auto-fill from Budget Plan) </v>
      </c>
      <c r="I11" s="413">
        <f>'Multi-Year Budget Plan'!G62</f>
        <v>0</v>
      </c>
    </row>
    <row r="12" spans="1:9" ht="18.75" customHeight="1" x14ac:dyDescent="0.25">
      <c r="A12" s="486" t="s">
        <v>372</v>
      </c>
      <c r="B12" s="486"/>
      <c r="C12" s="487"/>
      <c r="D12" s="488" t="str">
        <f>IF('Summary Page'!W9="", "(auto-fill from Summary Page) ", 'Summary Page'!W9)</f>
        <v xml:space="preserve">(auto-fill from Summary Page) </v>
      </c>
      <c r="E12" s="489"/>
      <c r="F12" s="489"/>
      <c r="G12" s="80">
        <v>44378</v>
      </c>
      <c r="H12" s="93" t="str">
        <f>IF('Multi-Year Budget Plan'!H7="(Select from Pull-Down)", "(auto-fill from Budget Plan) ", 'Multi-Year Budget Plan'!H7)</f>
        <v xml:space="preserve">(auto-fill from Budget Plan) </v>
      </c>
      <c r="I12" s="411">
        <f>'Multi-Year Budget Plan'!H62</f>
        <v>0</v>
      </c>
    </row>
    <row r="13" spans="1:9" s="126" customFormat="1" ht="18.75" customHeight="1" x14ac:dyDescent="0.25">
      <c r="A13" s="486" t="s">
        <v>373</v>
      </c>
      <c r="B13" s="486"/>
      <c r="C13" s="487"/>
      <c r="D13" s="488" t="str">
        <f>IF('Summary Page'!W11="", "(auto-fill from Summary Page) ", 'Summary Page'!W11)</f>
        <v xml:space="preserve">(auto-fill from Summary Page) </v>
      </c>
      <c r="E13" s="489"/>
      <c r="F13" s="489"/>
      <c r="G13" s="82">
        <v>44743</v>
      </c>
      <c r="H13" s="92" t="str">
        <f>IF('Multi-Year Budget Plan'!I7="(Select from Pull-Down)", "(auto-fill from Budget Plan) ", 'Multi-Year Budget Plan'!I7)</f>
        <v xml:space="preserve">(auto-fill from Budget Plan) </v>
      </c>
      <c r="I13" s="411">
        <f>'Multi-Year Budget Plan'!I62</f>
        <v>0</v>
      </c>
    </row>
    <row r="14" spans="1:9" s="126" customFormat="1" ht="18.75" customHeight="1" x14ac:dyDescent="0.25">
      <c r="A14" s="138"/>
      <c r="B14" s="139"/>
      <c r="C14" s="139"/>
      <c r="D14" s="140"/>
      <c r="E14" s="140"/>
      <c r="F14" s="140"/>
      <c r="G14" s="283"/>
      <c r="H14" s="410" t="s">
        <v>755</v>
      </c>
      <c r="I14" s="414">
        <f>SUM(I8:I13)</f>
        <v>0</v>
      </c>
    </row>
    <row r="15" spans="1:9" ht="18.75" customHeight="1" x14ac:dyDescent="0.25">
      <c r="A15" s="483" t="s">
        <v>321</v>
      </c>
      <c r="B15" s="484"/>
      <c r="C15" s="484"/>
      <c r="D15" s="484"/>
      <c r="E15" s="484"/>
      <c r="F15" s="484"/>
      <c r="G15" s="484"/>
      <c r="H15" s="484"/>
      <c r="I15" s="490"/>
    </row>
    <row r="16" spans="1:9" ht="15.75" x14ac:dyDescent="0.25">
      <c r="A16" s="477" t="s">
        <v>98</v>
      </c>
      <c r="B16" s="478"/>
      <c r="C16" s="478"/>
      <c r="D16" s="176"/>
      <c r="E16" s="176"/>
      <c r="F16" s="176"/>
      <c r="G16" s="176"/>
      <c r="H16" s="176"/>
      <c r="I16" s="177"/>
    </row>
    <row r="17" spans="1:9" ht="96.75" customHeight="1" x14ac:dyDescent="0.25">
      <c r="A17" s="474" t="str">
        <f>'Summary Page'!D22</f>
        <v>(Example: General Criteria e: MTBE plume not delineated.  GW Specific 4(c): Domestic water supply well threatened (&lt;250 feet).)</v>
      </c>
      <c r="B17" s="475"/>
      <c r="C17" s="475"/>
      <c r="D17" s="475"/>
      <c r="E17" s="475"/>
      <c r="F17" s="475"/>
      <c r="G17" s="475"/>
      <c r="H17" s="475"/>
      <c r="I17" s="476"/>
    </row>
    <row r="18" spans="1:9" ht="15.75" x14ac:dyDescent="0.25">
      <c r="A18" s="477" t="s">
        <v>97</v>
      </c>
      <c r="B18" s="478"/>
      <c r="C18" s="478"/>
      <c r="D18" s="478"/>
      <c r="E18" s="176"/>
      <c r="F18" s="176"/>
      <c r="G18" s="176"/>
      <c r="H18" s="176"/>
      <c r="I18" s="177"/>
    </row>
    <row r="19" spans="1:9" ht="105" customHeight="1" x14ac:dyDescent="0.25">
      <c r="A19" s="474" t="str">
        <f>'Summary Page'!D29</f>
        <v>(Example: Finalize remediation system installation, perform system startup, prepare and submit system installation and startup report, and install three vapor extraction wells)</v>
      </c>
      <c r="B19" s="475"/>
      <c r="C19" s="475"/>
      <c r="D19" s="475"/>
      <c r="E19" s="475"/>
      <c r="F19" s="475"/>
      <c r="G19" s="475"/>
      <c r="H19" s="475"/>
      <c r="I19" s="476"/>
    </row>
    <row r="20" spans="1:9" ht="20.25" customHeight="1" x14ac:dyDescent="0.25">
      <c r="A20" s="436" t="s">
        <v>458</v>
      </c>
      <c r="B20" s="437"/>
      <c r="C20" s="180" t="str">
        <f>IF('Summary Page'!AC2="", "DRAFT ", 'Summary Page'!AC2)</f>
        <v xml:space="preserve">DRAFT </v>
      </c>
      <c r="D20" s="178"/>
      <c r="E20" s="178"/>
      <c r="F20" s="178"/>
      <c r="G20" s="178"/>
      <c r="H20" s="178"/>
      <c r="I20" s="179"/>
    </row>
    <row r="21" spans="1:9" ht="15.75" thickBot="1" x14ac:dyDescent="0.3"/>
    <row r="22" spans="1:9" ht="15.75" x14ac:dyDescent="0.25">
      <c r="A22" s="442" t="s">
        <v>794</v>
      </c>
      <c r="B22" s="443"/>
      <c r="C22" s="443"/>
      <c r="D22" s="443"/>
      <c r="E22" s="443"/>
      <c r="F22" s="443"/>
      <c r="G22" s="443"/>
      <c r="H22" s="443"/>
      <c r="I22" s="444"/>
    </row>
    <row r="23" spans="1:9" ht="15.75" x14ac:dyDescent="0.25">
      <c r="A23" s="445" t="s">
        <v>787</v>
      </c>
      <c r="B23" s="446"/>
      <c r="C23" s="447"/>
      <c r="D23" s="438" t="str">
        <f>IF('Summary Page'!F3=0, "(auto-fill from Summary Page) ", 'Summary Page'!F3)</f>
        <v xml:space="preserve">(auto-fill from Summary Page) </v>
      </c>
      <c r="E23" s="439"/>
      <c r="F23" s="429" t="s">
        <v>788</v>
      </c>
      <c r="G23" s="428" t="str">
        <f>IF('Summary Page'!AC3="(Select)", "(auto-fill from Summary Page) ", 'Summary Page'!AC3)</f>
        <v xml:space="preserve">(auto-fill from Summary Page) </v>
      </c>
      <c r="H23" s="456" t="s">
        <v>761</v>
      </c>
      <c r="I23" s="457"/>
    </row>
    <row r="24" spans="1:9" s="319" customFormat="1" ht="15.75" x14ac:dyDescent="0.25">
      <c r="A24" s="425" t="s">
        <v>783</v>
      </c>
      <c r="B24" s="426"/>
      <c r="C24" s="427"/>
      <c r="D24" s="438" t="str">
        <f>IF(I8=0,"(auto-fill from Budget Plan) ",I8)</f>
        <v xml:space="preserve">(auto-fill from Budget Plan) </v>
      </c>
      <c r="E24" s="451"/>
      <c r="F24" s="430" t="s">
        <v>790</v>
      </c>
      <c r="G24" s="431" t="s">
        <v>37</v>
      </c>
      <c r="H24" s="452"/>
      <c r="I24" s="453"/>
    </row>
    <row r="25" spans="1:9" ht="16.5" thickBot="1" x14ac:dyDescent="0.3">
      <c r="A25" s="448" t="s">
        <v>752</v>
      </c>
      <c r="B25" s="449"/>
      <c r="C25" s="450"/>
      <c r="D25" s="440" t="str">
        <f>H8</f>
        <v xml:space="preserve">(auto-fill from Budget Plan) </v>
      </c>
      <c r="E25" s="441"/>
      <c r="F25" s="416"/>
      <c r="G25" s="417"/>
      <c r="H25" s="452"/>
      <c r="I25" s="453"/>
    </row>
    <row r="26" spans="1:9" ht="15" customHeight="1" x14ac:dyDescent="0.25">
      <c r="A26" s="461"/>
      <c r="B26" s="462"/>
      <c r="C26" s="462"/>
      <c r="D26" s="463"/>
      <c r="E26" s="467"/>
      <c r="F26" s="468"/>
      <c r="G26" s="472"/>
      <c r="H26" s="452"/>
      <c r="I26" s="453"/>
    </row>
    <row r="27" spans="1:9" ht="15" customHeight="1" x14ac:dyDescent="0.25">
      <c r="A27" s="464"/>
      <c r="B27" s="465"/>
      <c r="C27" s="465"/>
      <c r="D27" s="466"/>
      <c r="E27" s="469"/>
      <c r="F27" s="470"/>
      <c r="G27" s="473"/>
      <c r="H27" s="452"/>
      <c r="I27" s="453"/>
    </row>
    <row r="28" spans="1:9" ht="15.75" customHeight="1" thickBot="1" x14ac:dyDescent="0.3">
      <c r="A28" s="458" t="s">
        <v>762</v>
      </c>
      <c r="B28" s="459"/>
      <c r="C28" s="459"/>
      <c r="D28" s="460"/>
      <c r="E28" s="471" t="s">
        <v>763</v>
      </c>
      <c r="F28" s="460"/>
      <c r="G28" s="415" t="s">
        <v>764</v>
      </c>
      <c r="H28" s="454"/>
      <c r="I28" s="455"/>
    </row>
  </sheetData>
  <sheetProtection algorithmName="SHA-512" hashValue="qP1zTsSKjEZ4ymywdXyPZZ/T2QE9rmzSTpjfT63X/R3YNktiUApy+G70QtjolNpm5j4bxw1lVcAHk9TfvKNvVA==" saltValue="jry+6m+V3Kc4z6y3NkD2IQ==" spinCount="100000" sheet="1" selectLockedCells="1"/>
  <customSheetViews>
    <customSheetView guid="{1F7E7BA4-91DB-4053-B4E8-EC9AC95BBC05}" scale="70" showPageBreaks="1" fitToPage="1" view="pageLayout">
      <selection activeCell="H6" sqref="H6"/>
      <pageMargins left="0.25" right="0.25" top="0.75901960784313727" bottom="0.75" header="0.3" footer="0.3"/>
      <pageSetup scale="67" orientation="landscape" r:id="rId1"/>
      <headerFooter>
        <oddHeader>&amp;C&amp;"-,Bold"&amp;28UST Cleanup Fund Progam Project Execution Plan</oddHeader>
        <oddFooter>&amp;LRevision 2
June 2, 2016
&amp;CPage &amp;P of &amp;N</oddFooter>
      </headerFooter>
    </customSheetView>
  </customSheetViews>
  <mergeCells count="49">
    <mergeCell ref="A1:F1"/>
    <mergeCell ref="G1:I1"/>
    <mergeCell ref="A7:C7"/>
    <mergeCell ref="A8:C8"/>
    <mergeCell ref="A2:B2"/>
    <mergeCell ref="H3:I3"/>
    <mergeCell ref="H5:I5"/>
    <mergeCell ref="A3:B3"/>
    <mergeCell ref="A4:B4"/>
    <mergeCell ref="A6:C6"/>
    <mergeCell ref="D6:F6"/>
    <mergeCell ref="H2:I2"/>
    <mergeCell ref="G6:I6"/>
    <mergeCell ref="H4:I4"/>
    <mergeCell ref="A17:I17"/>
    <mergeCell ref="A11:C11"/>
    <mergeCell ref="D11:F11"/>
    <mergeCell ref="A10:C10"/>
    <mergeCell ref="D10:F10"/>
    <mergeCell ref="A19:I19"/>
    <mergeCell ref="A18:D18"/>
    <mergeCell ref="A16:C16"/>
    <mergeCell ref="C2:F2"/>
    <mergeCell ref="C3:F3"/>
    <mergeCell ref="C4:F4"/>
    <mergeCell ref="A5:F5"/>
    <mergeCell ref="A13:C13"/>
    <mergeCell ref="D13:F13"/>
    <mergeCell ref="A15:I15"/>
    <mergeCell ref="D7:F7"/>
    <mergeCell ref="D8:F8"/>
    <mergeCell ref="D12:F12"/>
    <mergeCell ref="A9:C9"/>
    <mergeCell ref="D9:F9"/>
    <mergeCell ref="A12:C12"/>
    <mergeCell ref="A20:B20"/>
    <mergeCell ref="D23:E23"/>
    <mergeCell ref="D25:E25"/>
    <mergeCell ref="A22:I22"/>
    <mergeCell ref="A23:C23"/>
    <mergeCell ref="A25:C25"/>
    <mergeCell ref="D24:E24"/>
    <mergeCell ref="H24:I28"/>
    <mergeCell ref="H23:I23"/>
    <mergeCell ref="A28:D28"/>
    <mergeCell ref="A26:D27"/>
    <mergeCell ref="E26:F27"/>
    <mergeCell ref="E28:F28"/>
    <mergeCell ref="G26:G27"/>
  </mergeCells>
  <dataValidations count="1">
    <dataValidation type="list" allowBlank="1" showInputMessage="1" showErrorMessage="1" sqref="G24">
      <formula1>Amendment_Reason</formula1>
    </dataValidation>
  </dataValidations>
  <pageMargins left="0.25" right="0.25" top="0.75901960784313727" bottom="0.75" header="0.3" footer="0.3"/>
  <pageSetup scale="64" orientation="landscape" r:id="rId2"/>
  <headerFooter>
    <oddHeader>&amp;C&amp;"-,Bold"&amp;20UST Cleanup Fund Programs Project Execution Plan
Cover Page</oddHeader>
    <oddFooter>&amp;LRevision 2.0
February 1, 2018&amp;CPage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8">
    <pageSetUpPr fitToPage="1"/>
  </sheetPr>
  <dimension ref="A1:AG38"/>
  <sheetViews>
    <sheetView tabSelected="1" zoomScaleNormal="100" workbookViewId="0">
      <selection activeCell="D2" sqref="D2:K2"/>
    </sheetView>
  </sheetViews>
  <sheetFormatPr defaultColWidth="9.140625" defaultRowHeight="15" x14ac:dyDescent="0.25"/>
  <cols>
    <col min="1" max="20" width="5.5703125" style="181" customWidth="1"/>
    <col min="21" max="31" width="5.5703125" style="187" customWidth="1"/>
    <col min="32" max="16384" width="9.140625" style="181"/>
  </cols>
  <sheetData>
    <row r="1" spans="1:33" ht="12" customHeight="1" x14ac:dyDescent="0.25">
      <c r="A1" s="584" t="s">
        <v>405</v>
      </c>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6"/>
    </row>
    <row r="2" spans="1:33" s="184" customFormat="1" x14ac:dyDescent="0.25">
      <c r="A2" s="540" t="s">
        <v>468</v>
      </c>
      <c r="B2" s="541"/>
      <c r="C2" s="542"/>
      <c r="D2" s="593" t="s">
        <v>37</v>
      </c>
      <c r="E2" s="529"/>
      <c r="F2" s="529"/>
      <c r="G2" s="529"/>
      <c r="H2" s="529"/>
      <c r="I2" s="529"/>
      <c r="J2" s="529"/>
      <c r="K2" s="530"/>
      <c r="L2" s="540" t="s">
        <v>748</v>
      </c>
      <c r="M2" s="541"/>
      <c r="N2" s="542"/>
      <c r="O2" s="593" t="s">
        <v>37</v>
      </c>
      <c r="P2" s="529"/>
      <c r="Q2" s="529"/>
      <c r="R2" s="529"/>
      <c r="S2" s="529"/>
      <c r="T2" s="529"/>
      <c r="U2" s="529"/>
      <c r="V2" s="529"/>
      <c r="W2" s="529"/>
      <c r="X2" s="530"/>
      <c r="Y2" s="577" t="s">
        <v>749</v>
      </c>
      <c r="Z2" s="578"/>
      <c r="AA2" s="578"/>
      <c r="AB2" s="579"/>
      <c r="AC2" s="600"/>
      <c r="AD2" s="601"/>
      <c r="AE2" s="602"/>
    </row>
    <row r="3" spans="1:33" s="184" customFormat="1" x14ac:dyDescent="0.25">
      <c r="A3" s="540" t="s">
        <v>751</v>
      </c>
      <c r="B3" s="541"/>
      <c r="C3" s="541"/>
      <c r="D3" s="541"/>
      <c r="E3" s="542"/>
      <c r="F3" s="520"/>
      <c r="G3" s="520"/>
      <c r="H3" s="520"/>
      <c r="I3" s="520"/>
      <c r="J3" s="520"/>
      <c r="K3" s="570"/>
      <c r="L3" s="540" t="s">
        <v>750</v>
      </c>
      <c r="M3" s="541"/>
      <c r="N3" s="541"/>
      <c r="O3" s="541"/>
      <c r="P3" s="542"/>
      <c r="Q3" s="529" t="s">
        <v>37</v>
      </c>
      <c r="R3" s="529"/>
      <c r="S3" s="529"/>
      <c r="T3" s="529"/>
      <c r="U3" s="529"/>
      <c r="V3" s="529"/>
      <c r="W3" s="529"/>
      <c r="X3" s="530"/>
      <c r="Y3" s="540" t="s">
        <v>788</v>
      </c>
      <c r="Z3" s="541"/>
      <c r="AA3" s="541"/>
      <c r="AB3" s="542"/>
      <c r="AC3" s="594" t="s">
        <v>738</v>
      </c>
      <c r="AD3" s="595"/>
      <c r="AE3" s="596"/>
    </row>
    <row r="4" spans="1:33" ht="12" customHeight="1" x14ac:dyDescent="0.25">
      <c r="A4" s="552" t="s">
        <v>406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53"/>
    </row>
    <row r="5" spans="1:33" s="186" customFormat="1" x14ac:dyDescent="0.25">
      <c r="A5" s="540" t="s">
        <v>469</v>
      </c>
      <c r="B5" s="541"/>
      <c r="C5" s="541"/>
      <c r="D5" s="542"/>
      <c r="E5" s="580"/>
      <c r="F5" s="581"/>
      <c r="G5" s="581"/>
      <c r="H5" s="581"/>
      <c r="I5" s="581"/>
      <c r="J5" s="581"/>
      <c r="K5" s="581"/>
      <c r="L5" s="581"/>
      <c r="M5" s="581"/>
      <c r="N5" s="582"/>
      <c r="O5" s="540" t="s">
        <v>470</v>
      </c>
      <c r="P5" s="541"/>
      <c r="Q5" s="541"/>
      <c r="R5" s="541"/>
      <c r="S5" s="542"/>
      <c r="T5" s="580"/>
      <c r="U5" s="581"/>
      <c r="V5" s="581"/>
      <c r="W5" s="581"/>
      <c r="X5" s="581"/>
      <c r="Y5" s="581"/>
      <c r="Z5" s="581"/>
      <c r="AA5" s="581"/>
      <c r="AB5" s="581"/>
      <c r="AC5" s="581"/>
      <c r="AD5" s="581"/>
      <c r="AE5" s="582"/>
    </row>
    <row r="6" spans="1:33" s="186" customFormat="1" x14ac:dyDescent="0.25">
      <c r="A6" s="574" t="s">
        <v>471</v>
      </c>
      <c r="B6" s="575"/>
      <c r="C6" s="575"/>
      <c r="D6" s="575"/>
      <c r="E6" s="575"/>
      <c r="F6" s="534"/>
      <c r="G6" s="535"/>
      <c r="H6" s="535"/>
      <c r="I6" s="574" t="s">
        <v>472</v>
      </c>
      <c r="J6" s="575"/>
      <c r="K6" s="575"/>
      <c r="L6" s="576"/>
      <c r="M6" s="535"/>
      <c r="N6" s="535"/>
      <c r="O6" s="535"/>
      <c r="P6" s="536"/>
      <c r="Q6" s="583" t="s">
        <v>798</v>
      </c>
      <c r="R6" s="502"/>
      <c r="S6" s="503"/>
      <c r="T6" s="580"/>
      <c r="U6" s="581"/>
      <c r="V6" s="581"/>
      <c r="W6" s="581"/>
      <c r="X6" s="582"/>
      <c r="Y6" s="583" t="s">
        <v>473</v>
      </c>
      <c r="Z6" s="502"/>
      <c r="AA6" s="502"/>
      <c r="AB6" s="503"/>
      <c r="AC6" s="580"/>
      <c r="AD6" s="581"/>
      <c r="AE6" s="582"/>
    </row>
    <row r="7" spans="1:33" x14ac:dyDescent="0.25">
      <c r="A7" s="571" t="s">
        <v>474</v>
      </c>
      <c r="B7" s="572"/>
      <c r="C7" s="572"/>
      <c r="D7" s="572"/>
      <c r="E7" s="572"/>
      <c r="F7" s="572"/>
      <c r="G7" s="573"/>
      <c r="H7" s="604"/>
      <c r="I7" s="604"/>
      <c r="J7" s="604"/>
      <c r="K7" s="604"/>
      <c r="L7" s="604"/>
      <c r="M7" s="604"/>
      <c r="N7" s="604"/>
      <c r="O7" s="604"/>
      <c r="P7" s="605"/>
      <c r="Q7" s="571" t="s">
        <v>475</v>
      </c>
      <c r="R7" s="572"/>
      <c r="S7" s="572"/>
      <c r="T7" s="572"/>
      <c r="U7" s="572"/>
      <c r="V7" s="573"/>
      <c r="W7" s="537"/>
      <c r="X7" s="538"/>
      <c r="Y7" s="538"/>
      <c r="Z7" s="538"/>
      <c r="AA7" s="538"/>
      <c r="AB7" s="538"/>
      <c r="AC7" s="538"/>
      <c r="AD7" s="538"/>
      <c r="AE7" s="539"/>
    </row>
    <row r="8" spans="1:33" x14ac:dyDescent="0.25">
      <c r="A8" s="571" t="s">
        <v>476</v>
      </c>
      <c r="B8" s="572"/>
      <c r="C8" s="572"/>
      <c r="D8" s="572"/>
      <c r="E8" s="572"/>
      <c r="F8" s="572"/>
      <c r="G8" s="573"/>
      <c r="H8" s="554"/>
      <c r="I8" s="555"/>
      <c r="J8" s="555"/>
      <c r="K8" s="555"/>
      <c r="L8" s="555"/>
      <c r="M8" s="555"/>
      <c r="N8" s="555"/>
      <c r="O8" s="555"/>
      <c r="P8" s="556"/>
      <c r="Q8" s="571" t="s">
        <v>477</v>
      </c>
      <c r="R8" s="572"/>
      <c r="S8" s="572"/>
      <c r="T8" s="572"/>
      <c r="U8" s="572"/>
      <c r="V8" s="573"/>
      <c r="W8" s="603"/>
      <c r="X8" s="538"/>
      <c r="Y8" s="538"/>
      <c r="Z8" s="538"/>
      <c r="AA8" s="538"/>
      <c r="AB8" s="538"/>
      <c r="AC8" s="538"/>
      <c r="AD8" s="538"/>
      <c r="AE8" s="539"/>
    </row>
    <row r="9" spans="1:33" x14ac:dyDescent="0.25">
      <c r="A9" s="606" t="s">
        <v>479</v>
      </c>
      <c r="B9" s="607"/>
      <c r="C9" s="607"/>
      <c r="D9" s="607"/>
      <c r="E9" s="607"/>
      <c r="F9" s="607"/>
      <c r="G9" s="608"/>
      <c r="H9" s="597"/>
      <c r="I9" s="598"/>
      <c r="J9" s="598"/>
      <c r="K9" s="598"/>
      <c r="L9" s="598"/>
      <c r="M9" s="598"/>
      <c r="N9" s="598"/>
      <c r="O9" s="598"/>
      <c r="P9" s="599"/>
      <c r="Q9" s="574" t="s">
        <v>478</v>
      </c>
      <c r="R9" s="575"/>
      <c r="S9" s="575"/>
      <c r="T9" s="575"/>
      <c r="U9" s="575"/>
      <c r="V9" s="576"/>
      <c r="W9" s="534"/>
      <c r="X9" s="535"/>
      <c r="Y9" s="535"/>
      <c r="Z9" s="535"/>
      <c r="AA9" s="535"/>
      <c r="AB9" s="535"/>
      <c r="AC9" s="535"/>
      <c r="AD9" s="535"/>
      <c r="AE9" s="536"/>
    </row>
    <row r="10" spans="1:33" x14ac:dyDescent="0.25">
      <c r="A10" s="606" t="s">
        <v>540</v>
      </c>
      <c r="B10" s="607"/>
      <c r="C10" s="607"/>
      <c r="D10" s="607"/>
      <c r="E10" s="607"/>
      <c r="F10" s="607"/>
      <c r="G10" s="608"/>
      <c r="H10" s="590"/>
      <c r="I10" s="591"/>
      <c r="J10" s="591"/>
      <c r="K10" s="591"/>
      <c r="L10" s="591"/>
      <c r="M10" s="591"/>
      <c r="N10" s="591"/>
      <c r="O10" s="591"/>
      <c r="P10" s="592"/>
      <c r="Q10" s="574" t="s">
        <v>541</v>
      </c>
      <c r="R10" s="575"/>
      <c r="S10" s="575"/>
      <c r="T10" s="575"/>
      <c r="U10" s="575"/>
      <c r="V10" s="576"/>
      <c r="W10" s="554"/>
      <c r="X10" s="555"/>
      <c r="Y10" s="555"/>
      <c r="Z10" s="555"/>
      <c r="AA10" s="555"/>
      <c r="AB10" s="555"/>
      <c r="AC10" s="555"/>
      <c r="AD10" s="555"/>
      <c r="AE10" s="556"/>
    </row>
    <row r="11" spans="1:33" x14ac:dyDescent="0.25">
      <c r="A11" s="606" t="s">
        <v>539</v>
      </c>
      <c r="B11" s="607"/>
      <c r="C11" s="607"/>
      <c r="D11" s="607"/>
      <c r="E11" s="607"/>
      <c r="F11" s="607"/>
      <c r="G11" s="608"/>
      <c r="H11" s="597"/>
      <c r="I11" s="598"/>
      <c r="J11" s="598"/>
      <c r="K11" s="598"/>
      <c r="L11" s="598"/>
      <c r="M11" s="598"/>
      <c r="N11" s="598"/>
      <c r="O11" s="598"/>
      <c r="P11" s="599"/>
      <c r="Q11" s="574" t="s">
        <v>538</v>
      </c>
      <c r="R11" s="575"/>
      <c r="S11" s="575"/>
      <c r="T11" s="575"/>
      <c r="U11" s="575"/>
      <c r="V11" s="576"/>
      <c r="W11" s="534"/>
      <c r="X11" s="535"/>
      <c r="Y11" s="535"/>
      <c r="Z11" s="535"/>
      <c r="AA11" s="535"/>
      <c r="AB11" s="535"/>
      <c r="AC11" s="535"/>
      <c r="AD11" s="535"/>
      <c r="AE11" s="536"/>
    </row>
    <row r="12" spans="1:33" x14ac:dyDescent="0.25">
      <c r="A12" s="571" t="s">
        <v>537</v>
      </c>
      <c r="B12" s="572"/>
      <c r="C12" s="572"/>
      <c r="D12" s="572"/>
      <c r="E12" s="572"/>
      <c r="F12" s="572"/>
      <c r="G12" s="573"/>
      <c r="H12" s="580"/>
      <c r="I12" s="581"/>
      <c r="J12" s="581"/>
      <c r="K12" s="581"/>
      <c r="L12" s="581"/>
      <c r="M12" s="581"/>
      <c r="N12" s="581"/>
      <c r="O12" s="581"/>
      <c r="P12" s="582"/>
      <c r="Q12" s="571" t="s">
        <v>480</v>
      </c>
      <c r="R12" s="572"/>
      <c r="S12" s="572"/>
      <c r="T12" s="572"/>
      <c r="U12" s="572"/>
      <c r="V12" s="573"/>
      <c r="W12" s="537"/>
      <c r="X12" s="538"/>
      <c r="Y12" s="538"/>
      <c r="Z12" s="538"/>
      <c r="AA12" s="538"/>
      <c r="AB12" s="538"/>
      <c r="AC12" s="538"/>
      <c r="AD12" s="538"/>
      <c r="AE12" s="539"/>
      <c r="AG12" s="191"/>
    </row>
    <row r="13" spans="1:33" x14ac:dyDescent="0.25">
      <c r="A13" s="571" t="s">
        <v>481</v>
      </c>
      <c r="B13" s="572"/>
      <c r="C13" s="572"/>
      <c r="D13" s="572"/>
      <c r="E13" s="572"/>
      <c r="F13" s="572"/>
      <c r="G13" s="573"/>
      <c r="H13" s="580"/>
      <c r="I13" s="581"/>
      <c r="J13" s="581"/>
      <c r="K13" s="581"/>
      <c r="L13" s="581"/>
      <c r="M13" s="581"/>
      <c r="N13" s="581"/>
      <c r="O13" s="581"/>
      <c r="P13" s="582"/>
      <c r="Q13" s="571" t="s">
        <v>482</v>
      </c>
      <c r="R13" s="572"/>
      <c r="S13" s="572"/>
      <c r="T13" s="572"/>
      <c r="U13" s="572"/>
      <c r="V13" s="573"/>
      <c r="W13" s="537"/>
      <c r="X13" s="538"/>
      <c r="Y13" s="538"/>
      <c r="Z13" s="538"/>
      <c r="AA13" s="538"/>
      <c r="AB13" s="538"/>
      <c r="AC13" s="538"/>
      <c r="AD13" s="538"/>
      <c r="AE13" s="539"/>
    </row>
    <row r="14" spans="1:33" x14ac:dyDescent="0.25">
      <c r="A14" s="571" t="s">
        <v>483</v>
      </c>
      <c r="B14" s="572"/>
      <c r="C14" s="572"/>
      <c r="D14" s="572"/>
      <c r="E14" s="572"/>
      <c r="F14" s="572"/>
      <c r="G14" s="573"/>
      <c r="H14" s="554"/>
      <c r="I14" s="555"/>
      <c r="J14" s="555"/>
      <c r="K14" s="555"/>
      <c r="L14" s="555"/>
      <c r="M14" s="555"/>
      <c r="N14" s="555"/>
      <c r="O14" s="555"/>
      <c r="P14" s="556"/>
      <c r="Q14" s="571" t="s">
        <v>484</v>
      </c>
      <c r="R14" s="572"/>
      <c r="S14" s="572"/>
      <c r="T14" s="572"/>
      <c r="U14" s="572"/>
      <c r="V14" s="573"/>
      <c r="W14" s="554"/>
      <c r="X14" s="555"/>
      <c r="Y14" s="555"/>
      <c r="Z14" s="555"/>
      <c r="AA14" s="555"/>
      <c r="AB14" s="555"/>
      <c r="AC14" s="555"/>
      <c r="AD14" s="555"/>
      <c r="AE14" s="556"/>
    </row>
    <row r="15" spans="1:33" ht="12" customHeight="1" x14ac:dyDescent="0.25">
      <c r="A15" s="587" t="s">
        <v>407</v>
      </c>
      <c r="B15" s="588"/>
      <c r="C15" s="588"/>
      <c r="D15" s="588"/>
      <c r="E15" s="588"/>
      <c r="F15" s="588"/>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9"/>
    </row>
    <row r="16" spans="1:33" ht="30" customHeight="1" x14ac:dyDescent="0.25">
      <c r="A16" s="182" t="s">
        <v>485</v>
      </c>
      <c r="B16" s="183"/>
      <c r="C16" s="183"/>
      <c r="D16" s="546" t="s">
        <v>527</v>
      </c>
      <c r="E16" s="546"/>
      <c r="F16" s="546"/>
      <c r="G16" s="546"/>
      <c r="H16" s="546"/>
      <c r="I16" s="546"/>
      <c r="J16" s="546"/>
      <c r="K16" s="558" t="s">
        <v>486</v>
      </c>
      <c r="L16" s="558"/>
      <c r="M16" s="558"/>
      <c r="N16" s="560" t="s">
        <v>744</v>
      </c>
      <c r="O16" s="561"/>
      <c r="P16" s="561"/>
      <c r="Q16" s="546" t="s">
        <v>527</v>
      </c>
      <c r="R16" s="546"/>
      <c r="S16" s="546"/>
      <c r="T16" s="546"/>
      <c r="U16" s="546"/>
      <c r="V16" s="546"/>
      <c r="W16" s="546"/>
      <c r="X16" s="557" t="s">
        <v>528</v>
      </c>
      <c r="Y16" s="557"/>
      <c r="Z16" s="557"/>
      <c r="AA16" s="557"/>
      <c r="AB16" s="557"/>
      <c r="AC16" s="558" t="s">
        <v>486</v>
      </c>
      <c r="AD16" s="558"/>
      <c r="AE16" s="559"/>
    </row>
    <row r="17" spans="1:31" ht="30" customHeight="1" x14ac:dyDescent="0.25">
      <c r="A17" s="182" t="s">
        <v>487</v>
      </c>
      <c r="B17" s="183"/>
      <c r="C17" s="183"/>
      <c r="D17" s="546" t="s">
        <v>527</v>
      </c>
      <c r="E17" s="546"/>
      <c r="F17" s="546"/>
      <c r="G17" s="546"/>
      <c r="H17" s="546"/>
      <c r="I17" s="546"/>
      <c r="J17" s="546"/>
      <c r="K17" s="558" t="s">
        <v>486</v>
      </c>
      <c r="L17" s="558"/>
      <c r="M17" s="558"/>
      <c r="N17" s="560" t="s">
        <v>745</v>
      </c>
      <c r="O17" s="561"/>
      <c r="P17" s="561"/>
      <c r="Q17" s="546" t="s">
        <v>527</v>
      </c>
      <c r="R17" s="546"/>
      <c r="S17" s="546"/>
      <c r="T17" s="546"/>
      <c r="U17" s="546"/>
      <c r="V17" s="546"/>
      <c r="W17" s="546"/>
      <c r="X17" s="557" t="s">
        <v>528</v>
      </c>
      <c r="Y17" s="557"/>
      <c r="Z17" s="557"/>
      <c r="AA17" s="557"/>
      <c r="AB17" s="557"/>
      <c r="AC17" s="558" t="s">
        <v>486</v>
      </c>
      <c r="AD17" s="558"/>
      <c r="AE17" s="559"/>
    </row>
    <row r="18" spans="1:31" ht="30" customHeight="1" x14ac:dyDescent="0.25">
      <c r="A18" s="182" t="s">
        <v>488</v>
      </c>
      <c r="B18" s="183"/>
      <c r="C18" s="183"/>
      <c r="D18" s="546" t="s">
        <v>527</v>
      </c>
      <c r="E18" s="546"/>
      <c r="F18" s="546"/>
      <c r="G18" s="546"/>
      <c r="H18" s="546"/>
      <c r="I18" s="546"/>
      <c r="J18" s="546"/>
      <c r="K18" s="558" t="s">
        <v>486</v>
      </c>
      <c r="L18" s="558"/>
      <c r="M18" s="558"/>
      <c r="N18" s="560" t="s">
        <v>746</v>
      </c>
      <c r="O18" s="561"/>
      <c r="P18" s="561"/>
      <c r="Q18" s="546" t="s">
        <v>527</v>
      </c>
      <c r="R18" s="546"/>
      <c r="S18" s="546"/>
      <c r="T18" s="546"/>
      <c r="U18" s="546"/>
      <c r="V18" s="546"/>
      <c r="W18" s="546"/>
      <c r="X18" s="557" t="s">
        <v>528</v>
      </c>
      <c r="Y18" s="557"/>
      <c r="Z18" s="557"/>
      <c r="AA18" s="557"/>
      <c r="AB18" s="557"/>
      <c r="AC18" s="558" t="s">
        <v>486</v>
      </c>
      <c r="AD18" s="558"/>
      <c r="AE18" s="559"/>
    </row>
    <row r="19" spans="1:31" ht="30" customHeight="1" x14ac:dyDescent="0.25">
      <c r="A19" s="182" t="s">
        <v>489</v>
      </c>
      <c r="B19" s="183"/>
      <c r="C19" s="183"/>
      <c r="D19" s="546" t="s">
        <v>527</v>
      </c>
      <c r="E19" s="546"/>
      <c r="F19" s="546"/>
      <c r="G19" s="546"/>
      <c r="H19" s="546"/>
      <c r="I19" s="546"/>
      <c r="J19" s="546"/>
      <c r="K19" s="558" t="s">
        <v>486</v>
      </c>
      <c r="L19" s="558"/>
      <c r="M19" s="558"/>
      <c r="N19" s="560" t="s">
        <v>747</v>
      </c>
      <c r="O19" s="561"/>
      <c r="P19" s="561"/>
      <c r="Q19" s="546" t="s">
        <v>527</v>
      </c>
      <c r="R19" s="546"/>
      <c r="S19" s="546"/>
      <c r="T19" s="546"/>
      <c r="U19" s="546"/>
      <c r="V19" s="546"/>
      <c r="W19" s="546"/>
      <c r="X19" s="557" t="s">
        <v>528</v>
      </c>
      <c r="Y19" s="557"/>
      <c r="Z19" s="557"/>
      <c r="AA19" s="557"/>
      <c r="AB19" s="557"/>
      <c r="AC19" s="558" t="s">
        <v>486</v>
      </c>
      <c r="AD19" s="558"/>
      <c r="AE19" s="559"/>
    </row>
    <row r="20" spans="1:31" ht="18" customHeight="1" x14ac:dyDescent="0.25">
      <c r="A20" s="623" t="s">
        <v>615</v>
      </c>
      <c r="B20" s="624"/>
      <c r="C20" s="624"/>
      <c r="D20" s="624"/>
      <c r="E20" s="624"/>
      <c r="F20" s="624"/>
      <c r="G20" s="624"/>
      <c r="H20" s="624"/>
      <c r="I20" s="547"/>
      <c r="J20" s="548"/>
      <c r="K20" s="549"/>
      <c r="L20" s="625" t="s">
        <v>617</v>
      </c>
      <c r="M20" s="625"/>
      <c r="N20" s="625"/>
      <c r="O20" s="625"/>
      <c r="P20" s="625"/>
      <c r="Q20" s="625"/>
      <c r="R20" s="625"/>
      <c r="S20" s="625"/>
      <c r="T20" s="547"/>
      <c r="U20" s="548"/>
      <c r="V20" s="549"/>
      <c r="W20" s="550" t="s">
        <v>616</v>
      </c>
      <c r="X20" s="550"/>
      <c r="Y20" s="550"/>
      <c r="Z20" s="550"/>
      <c r="AA20" s="550"/>
      <c r="AB20" s="551"/>
      <c r="AC20" s="529"/>
      <c r="AD20" s="529"/>
      <c r="AE20" s="530"/>
    </row>
    <row r="21" spans="1:31" ht="12" customHeight="1" x14ac:dyDescent="0.25">
      <c r="A21" s="552" t="s">
        <v>426</v>
      </c>
      <c r="B21" s="517"/>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53"/>
    </row>
    <row r="22" spans="1:31" ht="45" customHeight="1" x14ac:dyDescent="0.25">
      <c r="A22" s="626" t="s">
        <v>490</v>
      </c>
      <c r="B22" s="627"/>
      <c r="C22" s="628"/>
      <c r="D22" s="562" t="s">
        <v>323</v>
      </c>
      <c r="E22" s="563"/>
      <c r="F22" s="563"/>
      <c r="G22" s="563"/>
      <c r="H22" s="563"/>
      <c r="I22" s="563"/>
      <c r="J22" s="563"/>
      <c r="K22" s="563"/>
      <c r="L22" s="563"/>
      <c r="M22" s="563"/>
      <c r="N22" s="563"/>
      <c r="O22" s="563"/>
      <c r="P22" s="563"/>
      <c r="Q22" s="563"/>
      <c r="R22" s="563"/>
      <c r="S22" s="563"/>
      <c r="T22" s="563"/>
      <c r="U22" s="563"/>
      <c r="V22" s="563"/>
      <c r="W22" s="563"/>
      <c r="X22" s="563"/>
      <c r="Y22" s="563"/>
      <c r="Z22" s="563"/>
      <c r="AA22" s="563"/>
      <c r="AB22" s="563"/>
      <c r="AC22" s="563"/>
      <c r="AD22" s="563"/>
      <c r="AE22" s="564"/>
    </row>
    <row r="23" spans="1:31" ht="30" customHeight="1" x14ac:dyDescent="0.25">
      <c r="A23" s="565" t="s">
        <v>169</v>
      </c>
      <c r="B23" s="566"/>
      <c r="C23" s="566"/>
      <c r="D23" s="566"/>
      <c r="E23" s="543" t="s">
        <v>507</v>
      </c>
      <c r="F23" s="544"/>
      <c r="G23" s="545"/>
      <c r="H23" s="565" t="s">
        <v>491</v>
      </c>
      <c r="I23" s="566"/>
      <c r="J23" s="566"/>
      <c r="K23" s="566"/>
      <c r="L23" s="566"/>
      <c r="M23" s="543" t="s">
        <v>507</v>
      </c>
      <c r="N23" s="544"/>
      <c r="O23" s="545"/>
      <c r="P23" s="614" t="s">
        <v>492</v>
      </c>
      <c r="Q23" s="615"/>
      <c r="R23" s="615"/>
      <c r="S23" s="615"/>
      <c r="T23" s="615"/>
      <c r="U23" s="543" t="s">
        <v>507</v>
      </c>
      <c r="V23" s="544"/>
      <c r="W23" s="545"/>
      <c r="X23" s="616" t="s">
        <v>493</v>
      </c>
      <c r="Y23" s="617"/>
      <c r="Z23" s="617"/>
      <c r="AA23" s="617"/>
      <c r="AB23" s="617"/>
      <c r="AC23" s="543" t="s">
        <v>507</v>
      </c>
      <c r="AD23" s="544"/>
      <c r="AE23" s="545"/>
    </row>
    <row r="24" spans="1:31" s="187" customFormat="1" x14ac:dyDescent="0.25">
      <c r="A24" s="528" t="s">
        <v>509</v>
      </c>
      <c r="B24" s="529"/>
      <c r="C24" s="529"/>
      <c r="D24" s="529"/>
      <c r="E24" s="529"/>
      <c r="F24" s="529"/>
      <c r="G24" s="530"/>
      <c r="H24" s="528" t="s">
        <v>506</v>
      </c>
      <c r="I24" s="529"/>
      <c r="J24" s="529"/>
      <c r="K24" s="529"/>
      <c r="L24" s="529"/>
      <c r="M24" s="529"/>
      <c r="N24" s="529"/>
      <c r="O24" s="530"/>
      <c r="P24" s="528" t="s">
        <v>522</v>
      </c>
      <c r="Q24" s="529"/>
      <c r="R24" s="529"/>
      <c r="S24" s="529"/>
      <c r="T24" s="529"/>
      <c r="U24" s="529"/>
      <c r="V24" s="529"/>
      <c r="W24" s="530"/>
      <c r="X24" s="528" t="s">
        <v>522</v>
      </c>
      <c r="Y24" s="529"/>
      <c r="Z24" s="529"/>
      <c r="AA24" s="529"/>
      <c r="AB24" s="529"/>
      <c r="AC24" s="529"/>
      <c r="AD24" s="529"/>
      <c r="AE24" s="530"/>
    </row>
    <row r="25" spans="1:31" s="187" customFormat="1" x14ac:dyDescent="0.25">
      <c r="A25" s="528" t="s">
        <v>509</v>
      </c>
      <c r="B25" s="529"/>
      <c r="C25" s="529"/>
      <c r="D25" s="529"/>
      <c r="E25" s="529"/>
      <c r="F25" s="529"/>
      <c r="G25" s="530"/>
      <c r="H25" s="528" t="s">
        <v>509</v>
      </c>
      <c r="I25" s="529"/>
      <c r="J25" s="529"/>
      <c r="K25" s="529"/>
      <c r="L25" s="529"/>
      <c r="M25" s="529"/>
      <c r="N25" s="529"/>
      <c r="O25" s="530"/>
      <c r="P25" s="528" t="s">
        <v>522</v>
      </c>
      <c r="Q25" s="529"/>
      <c r="R25" s="529"/>
      <c r="S25" s="529"/>
      <c r="T25" s="529"/>
      <c r="U25" s="529"/>
      <c r="V25" s="529"/>
      <c r="W25" s="530"/>
      <c r="X25" s="528" t="s">
        <v>522</v>
      </c>
      <c r="Y25" s="529"/>
      <c r="Z25" s="529"/>
      <c r="AA25" s="529"/>
      <c r="AB25" s="529"/>
      <c r="AC25" s="529"/>
      <c r="AD25" s="529"/>
      <c r="AE25" s="530"/>
    </row>
    <row r="26" spans="1:31" s="187" customFormat="1" x14ac:dyDescent="0.25">
      <c r="A26" s="528" t="s">
        <v>509</v>
      </c>
      <c r="B26" s="529"/>
      <c r="C26" s="529"/>
      <c r="D26" s="529"/>
      <c r="E26" s="529"/>
      <c r="F26" s="529"/>
      <c r="G26" s="530"/>
      <c r="H26" s="528" t="s">
        <v>509</v>
      </c>
      <c r="I26" s="529"/>
      <c r="J26" s="529"/>
      <c r="K26" s="529"/>
      <c r="L26" s="529"/>
      <c r="M26" s="529"/>
      <c r="N26" s="529"/>
      <c r="O26" s="530"/>
      <c r="P26" s="528" t="s">
        <v>522</v>
      </c>
      <c r="Q26" s="529"/>
      <c r="R26" s="529"/>
      <c r="S26" s="529"/>
      <c r="T26" s="529"/>
      <c r="U26" s="529"/>
      <c r="V26" s="529"/>
      <c r="W26" s="530"/>
      <c r="X26" s="528" t="s">
        <v>522</v>
      </c>
      <c r="Y26" s="529"/>
      <c r="Z26" s="529"/>
      <c r="AA26" s="529"/>
      <c r="AB26" s="529"/>
      <c r="AC26" s="529"/>
      <c r="AD26" s="529"/>
      <c r="AE26" s="530"/>
    </row>
    <row r="27" spans="1:31" x14ac:dyDescent="0.25">
      <c r="A27" s="528" t="s">
        <v>509</v>
      </c>
      <c r="B27" s="529"/>
      <c r="C27" s="529"/>
      <c r="D27" s="529"/>
      <c r="E27" s="529"/>
      <c r="F27" s="529"/>
      <c r="G27" s="530"/>
      <c r="H27" s="528" t="s">
        <v>509</v>
      </c>
      <c r="I27" s="529"/>
      <c r="J27" s="529"/>
      <c r="K27" s="529"/>
      <c r="L27" s="529"/>
      <c r="M27" s="529"/>
      <c r="N27" s="529"/>
      <c r="O27" s="530"/>
      <c r="P27" s="528" t="s">
        <v>522</v>
      </c>
      <c r="Q27" s="529"/>
      <c r="R27" s="529"/>
      <c r="S27" s="529"/>
      <c r="T27" s="529"/>
      <c r="U27" s="529"/>
      <c r="V27" s="529"/>
      <c r="W27" s="530"/>
      <c r="X27" s="528" t="s">
        <v>522</v>
      </c>
      <c r="Y27" s="529"/>
      <c r="Z27" s="529"/>
      <c r="AA27" s="529"/>
      <c r="AB27" s="529"/>
      <c r="AC27" s="529"/>
      <c r="AD27" s="529"/>
      <c r="AE27" s="530"/>
    </row>
    <row r="28" spans="1:31" x14ac:dyDescent="0.25">
      <c r="A28" s="531" t="s">
        <v>509</v>
      </c>
      <c r="B28" s="532"/>
      <c r="C28" s="532"/>
      <c r="D28" s="532"/>
      <c r="E28" s="532"/>
      <c r="F28" s="532"/>
      <c r="G28" s="533"/>
      <c r="H28" s="531" t="s">
        <v>509</v>
      </c>
      <c r="I28" s="532"/>
      <c r="J28" s="532"/>
      <c r="K28" s="532"/>
      <c r="L28" s="532"/>
      <c r="M28" s="532"/>
      <c r="N28" s="532"/>
      <c r="O28" s="533"/>
      <c r="P28" s="531" t="s">
        <v>522</v>
      </c>
      <c r="Q28" s="532"/>
      <c r="R28" s="532"/>
      <c r="S28" s="532"/>
      <c r="T28" s="532"/>
      <c r="U28" s="532"/>
      <c r="V28" s="532"/>
      <c r="W28" s="533"/>
      <c r="X28" s="531" t="s">
        <v>522</v>
      </c>
      <c r="Y28" s="532"/>
      <c r="Z28" s="532"/>
      <c r="AA28" s="532"/>
      <c r="AB28" s="532"/>
      <c r="AC28" s="532"/>
      <c r="AD28" s="532"/>
      <c r="AE28" s="533"/>
    </row>
    <row r="29" spans="1:31" ht="45" customHeight="1" x14ac:dyDescent="0.25">
      <c r="A29" s="609" t="s">
        <v>508</v>
      </c>
      <c r="B29" s="610"/>
      <c r="C29" s="610"/>
      <c r="D29" s="567" t="s">
        <v>324</v>
      </c>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9"/>
    </row>
    <row r="30" spans="1:31" ht="12" customHeight="1" x14ac:dyDescent="0.25">
      <c r="A30" s="552" t="s">
        <v>408</v>
      </c>
      <c r="B30" s="517"/>
      <c r="C30" s="517"/>
      <c r="D30" s="517"/>
      <c r="E30" s="517"/>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c r="AE30" s="553"/>
    </row>
    <row r="31" spans="1:31" ht="12" customHeight="1" x14ac:dyDescent="0.25">
      <c r="A31" s="516" t="s">
        <v>758</v>
      </c>
      <c r="B31" s="517"/>
      <c r="C31" s="517"/>
      <c r="D31" s="517"/>
      <c r="E31" s="517"/>
      <c r="F31" s="517"/>
      <c r="G31" s="517"/>
      <c r="H31" s="517"/>
      <c r="I31" s="517"/>
      <c r="J31" s="517"/>
      <c r="K31" s="517"/>
      <c r="L31" s="518"/>
      <c r="M31" s="510" t="s">
        <v>760</v>
      </c>
      <c r="N31" s="511"/>
      <c r="O31" s="511"/>
      <c r="P31" s="511"/>
      <c r="Q31" s="511"/>
      <c r="R31" s="511"/>
      <c r="S31" s="511"/>
      <c r="T31" s="511"/>
      <c r="U31" s="511"/>
      <c r="V31" s="511"/>
      <c r="W31" s="512"/>
      <c r="X31" s="420"/>
      <c r="Y31" s="421"/>
      <c r="Z31" s="421"/>
      <c r="AA31" s="421"/>
      <c r="AB31" s="421"/>
      <c r="AC31" s="421"/>
      <c r="AD31" s="421"/>
      <c r="AE31" s="422"/>
    </row>
    <row r="32" spans="1:31" s="184" customFormat="1" ht="15" customHeight="1" x14ac:dyDescent="0.25">
      <c r="A32" s="501" t="s">
        <v>457</v>
      </c>
      <c r="B32" s="502"/>
      <c r="C32" s="502"/>
      <c r="D32" s="502"/>
      <c r="E32" s="502"/>
      <c r="F32" s="502"/>
      <c r="G32" s="502"/>
      <c r="H32" s="503"/>
      <c r="I32" s="519"/>
      <c r="J32" s="520"/>
      <c r="K32" s="520"/>
      <c r="L32" s="521"/>
      <c r="M32" s="501" t="s">
        <v>791</v>
      </c>
      <c r="N32" s="502"/>
      <c r="O32" s="502"/>
      <c r="P32" s="502"/>
      <c r="Q32" s="502"/>
      <c r="R32" s="502"/>
      <c r="S32" s="503"/>
      <c r="T32" s="620" t="str">
        <f>IF((I32+I33+I34)=0,"(auto-fill equation) ",(I32+I33+I34))</f>
        <v xml:space="preserve">(auto-fill equation) </v>
      </c>
      <c r="U32" s="621"/>
      <c r="V32" s="621"/>
      <c r="W32" s="622"/>
      <c r="X32" s="423"/>
      <c r="Y32" s="424"/>
      <c r="Z32" s="424"/>
      <c r="AA32" s="424"/>
      <c r="AB32" s="424"/>
      <c r="AC32" s="618"/>
      <c r="AD32" s="618"/>
      <c r="AE32" s="619"/>
    </row>
    <row r="33" spans="1:31" s="184" customFormat="1" ht="15" customHeight="1" x14ac:dyDescent="0.25">
      <c r="A33" s="501" t="s">
        <v>757</v>
      </c>
      <c r="B33" s="502"/>
      <c r="C33" s="502"/>
      <c r="D33" s="502"/>
      <c r="E33" s="502"/>
      <c r="F33" s="502"/>
      <c r="G33" s="502"/>
      <c r="H33" s="503"/>
      <c r="I33" s="519"/>
      <c r="J33" s="520"/>
      <c r="K33" s="520"/>
      <c r="L33" s="521"/>
      <c r="M33" s="504" t="s">
        <v>759</v>
      </c>
      <c r="N33" s="505"/>
      <c r="O33" s="505"/>
      <c r="P33" s="505"/>
      <c r="Q33" s="505"/>
      <c r="R33" s="505"/>
      <c r="S33" s="506"/>
      <c r="T33" s="620" t="str">
        <f>IF('Multi-Year Budget Plan'!C62=0,"(auto-fill equation) ",'Multi-Year Budget Plan'!C62)</f>
        <v xml:space="preserve">(auto-fill equation) </v>
      </c>
      <c r="U33" s="621"/>
      <c r="V33" s="621"/>
      <c r="W33" s="622"/>
      <c r="X33" s="423"/>
      <c r="Y33" s="424"/>
      <c r="Z33" s="424"/>
      <c r="AA33" s="424"/>
      <c r="AB33" s="424"/>
      <c r="AC33" s="618"/>
      <c r="AD33" s="618"/>
      <c r="AE33" s="619"/>
    </row>
    <row r="34" spans="1:31" s="184" customFormat="1" ht="15" customHeight="1" thickBot="1" x14ac:dyDescent="0.3">
      <c r="A34" s="513" t="s">
        <v>756</v>
      </c>
      <c r="B34" s="514"/>
      <c r="C34" s="514"/>
      <c r="D34" s="514"/>
      <c r="E34" s="514"/>
      <c r="F34" s="514"/>
      <c r="G34" s="514"/>
      <c r="H34" s="515"/>
      <c r="I34" s="522"/>
      <c r="J34" s="523"/>
      <c r="K34" s="523"/>
      <c r="L34" s="524"/>
      <c r="M34" s="507" t="s">
        <v>792</v>
      </c>
      <c r="N34" s="508"/>
      <c r="O34" s="508"/>
      <c r="P34" s="508"/>
      <c r="Q34" s="508"/>
      <c r="R34" s="508"/>
      <c r="S34" s="509"/>
      <c r="T34" s="525" t="str">
        <f>IF((I32+I33+I34+'Multi-Year Budget Plan'!C62)=0,"(auto-fill equation)",(I32+I33+I34+'Multi-Year Budget Plan'!C62))</f>
        <v>(auto-fill equation)</v>
      </c>
      <c r="U34" s="526"/>
      <c r="V34" s="526"/>
      <c r="W34" s="527"/>
      <c r="X34" s="611"/>
      <c r="Y34" s="612"/>
      <c r="Z34" s="612"/>
      <c r="AA34" s="612"/>
      <c r="AB34" s="612"/>
      <c r="AC34" s="612"/>
      <c r="AD34" s="612"/>
      <c r="AE34" s="613"/>
    </row>
    <row r="35" spans="1:31" s="184" customFormat="1" x14ac:dyDescent="0.25">
      <c r="U35" s="185"/>
      <c r="V35" s="185"/>
      <c r="W35" s="185"/>
      <c r="X35" s="185"/>
      <c r="Y35" s="185"/>
      <c r="Z35" s="185"/>
      <c r="AA35" s="185"/>
      <c r="AB35" s="185"/>
      <c r="AC35" s="185"/>
      <c r="AD35" s="185"/>
      <c r="AE35" s="185"/>
    </row>
    <row r="36" spans="1:31" s="184" customFormat="1" x14ac:dyDescent="0.25">
      <c r="A36" s="185"/>
      <c r="B36" s="185"/>
      <c r="C36" s="185"/>
      <c r="D36" s="185"/>
      <c r="E36" s="185"/>
      <c r="F36" s="185"/>
      <c r="G36" s="185"/>
      <c r="H36" s="185"/>
      <c r="I36" s="185"/>
      <c r="J36" s="185"/>
      <c r="K36" s="185"/>
      <c r="L36" s="185"/>
      <c r="M36" s="185"/>
      <c r="N36" s="185"/>
      <c r="O36" s="185"/>
      <c r="P36" s="185"/>
      <c r="Q36" s="185"/>
      <c r="R36" s="185"/>
      <c r="S36" s="185"/>
      <c r="AB36" s="185"/>
      <c r="AC36" s="185"/>
      <c r="AD36" s="185"/>
      <c r="AE36" s="185"/>
    </row>
    <row r="37" spans="1:31" s="184" customFormat="1" x14ac:dyDescent="0.25">
      <c r="A37" s="185"/>
      <c r="B37" s="185"/>
      <c r="C37" s="185"/>
      <c r="D37" s="185"/>
      <c r="E37" s="185"/>
      <c r="F37" s="185"/>
      <c r="G37" s="185"/>
      <c r="H37" s="185"/>
      <c r="I37" s="185"/>
      <c r="J37" s="185"/>
      <c r="K37" s="185"/>
      <c r="L37" s="185"/>
      <c r="M37" s="185"/>
      <c r="N37" s="185"/>
      <c r="O37" s="185"/>
      <c r="P37" s="185"/>
      <c r="Q37" s="185"/>
      <c r="R37" s="185"/>
      <c r="S37" s="185"/>
      <c r="AB37" s="185"/>
      <c r="AC37" s="185"/>
      <c r="AD37" s="185"/>
      <c r="AE37" s="185"/>
    </row>
    <row r="38" spans="1:31" s="184" customFormat="1" x14ac:dyDescent="0.25">
      <c r="U38" s="185"/>
      <c r="V38" s="185"/>
      <c r="W38" s="185"/>
      <c r="X38" s="185"/>
      <c r="Y38" s="185"/>
      <c r="Z38" s="185"/>
      <c r="AA38" s="185"/>
      <c r="AB38" s="185"/>
      <c r="AC38" s="185"/>
      <c r="AD38" s="185"/>
      <c r="AE38" s="185"/>
    </row>
  </sheetData>
  <sheetProtection algorithmName="SHA-512" hashValue="F7H0LrzpgiEcNCH2djOENiieCljoEXn/z4jiEc+IFYrddjxi7qJ2ukO2lmVrnrg+EFjx00cO/aEFjE6aiXtvwA==" saltValue="gqB05hBlR1KjqAIfhZyx/g==" spinCount="100000" sheet="1" insertHyperlinks="0" selectLockedCells="1"/>
  <mergeCells count="140">
    <mergeCell ref="A29:C29"/>
    <mergeCell ref="A33:H33"/>
    <mergeCell ref="X34:AE34"/>
    <mergeCell ref="P23:T23"/>
    <mergeCell ref="X23:AB23"/>
    <mergeCell ref="D16:J16"/>
    <mergeCell ref="K16:M16"/>
    <mergeCell ref="N16:P16"/>
    <mergeCell ref="AC32:AE32"/>
    <mergeCell ref="AC33:AE33"/>
    <mergeCell ref="T32:W32"/>
    <mergeCell ref="T33:W33"/>
    <mergeCell ref="N19:P19"/>
    <mergeCell ref="Q19:W19"/>
    <mergeCell ref="X19:AB19"/>
    <mergeCell ref="AC19:AE19"/>
    <mergeCell ref="A20:H20"/>
    <mergeCell ref="I20:K20"/>
    <mergeCell ref="L20:S20"/>
    <mergeCell ref="A22:C22"/>
    <mergeCell ref="D17:J17"/>
    <mergeCell ref="K17:M17"/>
    <mergeCell ref="N17:P17"/>
    <mergeCell ref="Q17:W17"/>
    <mergeCell ref="H25:O25"/>
    <mergeCell ref="P25:W25"/>
    <mergeCell ref="X25:AE25"/>
    <mergeCell ref="H7:P7"/>
    <mergeCell ref="A12:G12"/>
    <mergeCell ref="H12:P12"/>
    <mergeCell ref="A11:G11"/>
    <mergeCell ref="Q11:V11"/>
    <mergeCell ref="A10:G10"/>
    <mergeCell ref="A9:G9"/>
    <mergeCell ref="H9:P9"/>
    <mergeCell ref="A14:G14"/>
    <mergeCell ref="H14:P14"/>
    <mergeCell ref="H13:P13"/>
    <mergeCell ref="A13:G13"/>
    <mergeCell ref="W14:AE14"/>
    <mergeCell ref="Q14:V14"/>
    <mergeCell ref="Q13:V13"/>
    <mergeCell ref="Q12:V12"/>
    <mergeCell ref="K19:M19"/>
    <mergeCell ref="Q7:V7"/>
    <mergeCell ref="A1:AE1"/>
    <mergeCell ref="A15:AE15"/>
    <mergeCell ref="H10:P10"/>
    <mergeCell ref="Q10:V10"/>
    <mergeCell ref="W10:AE10"/>
    <mergeCell ref="A5:D5"/>
    <mergeCell ref="E5:N5"/>
    <mergeCell ref="O5:S5"/>
    <mergeCell ref="T5:AE5"/>
    <mergeCell ref="A7:G7"/>
    <mergeCell ref="A8:G8"/>
    <mergeCell ref="L2:N2"/>
    <mergeCell ref="Y3:AB3"/>
    <mergeCell ref="O2:X2"/>
    <mergeCell ref="AC3:AE3"/>
    <mergeCell ref="A2:C2"/>
    <mergeCell ref="H11:P11"/>
    <mergeCell ref="AC2:AE2"/>
    <mergeCell ref="A3:E3"/>
    <mergeCell ref="W7:AE7"/>
    <mergeCell ref="W8:AE8"/>
    <mergeCell ref="W9:AE9"/>
    <mergeCell ref="D2:K2"/>
    <mergeCell ref="A4:AE4"/>
    <mergeCell ref="F3:K3"/>
    <mergeCell ref="Q8:V8"/>
    <mergeCell ref="Q9:V9"/>
    <mergeCell ref="Y2:AB2"/>
    <mergeCell ref="A6:E6"/>
    <mergeCell ref="F6:H6"/>
    <mergeCell ref="T6:X6"/>
    <mergeCell ref="AC6:AE6"/>
    <mergeCell ref="I6:L6"/>
    <mergeCell ref="M6:P6"/>
    <mergeCell ref="Q6:S6"/>
    <mergeCell ref="Y6:AB6"/>
    <mergeCell ref="A30:AE30"/>
    <mergeCell ref="Q16:W16"/>
    <mergeCell ref="X16:AB16"/>
    <mergeCell ref="AC16:AE16"/>
    <mergeCell ref="D18:J18"/>
    <mergeCell ref="K18:M18"/>
    <mergeCell ref="N18:P18"/>
    <mergeCell ref="Q18:W18"/>
    <mergeCell ref="X18:AB18"/>
    <mergeCell ref="AC18:AE18"/>
    <mergeCell ref="A28:G28"/>
    <mergeCell ref="H28:O28"/>
    <mergeCell ref="P28:W28"/>
    <mergeCell ref="D22:AE22"/>
    <mergeCell ref="E23:G23"/>
    <mergeCell ref="M23:O23"/>
    <mergeCell ref="U23:W23"/>
    <mergeCell ref="A23:D23"/>
    <mergeCell ref="H23:L23"/>
    <mergeCell ref="D29:AE29"/>
    <mergeCell ref="A26:G26"/>
    <mergeCell ref="H26:O26"/>
    <mergeCell ref="P26:W26"/>
    <mergeCell ref="X26:AE26"/>
    <mergeCell ref="A27:G27"/>
    <mergeCell ref="H27:O27"/>
    <mergeCell ref="P27:W27"/>
    <mergeCell ref="X27:AE27"/>
    <mergeCell ref="X28:AE28"/>
    <mergeCell ref="W11:AE11"/>
    <mergeCell ref="W12:AE12"/>
    <mergeCell ref="W13:AE13"/>
    <mergeCell ref="L3:P3"/>
    <mergeCell ref="Q3:X3"/>
    <mergeCell ref="AC23:AE23"/>
    <mergeCell ref="D19:J19"/>
    <mergeCell ref="T20:V20"/>
    <mergeCell ref="W20:AA20"/>
    <mergeCell ref="AB20:AE20"/>
    <mergeCell ref="A21:AE21"/>
    <mergeCell ref="H8:P8"/>
    <mergeCell ref="A24:G24"/>
    <mergeCell ref="H24:O24"/>
    <mergeCell ref="P24:W24"/>
    <mergeCell ref="X24:AE24"/>
    <mergeCell ref="X17:AB17"/>
    <mergeCell ref="AC17:AE17"/>
    <mergeCell ref="A25:G25"/>
    <mergeCell ref="M32:S32"/>
    <mergeCell ref="M33:S33"/>
    <mergeCell ref="M34:S34"/>
    <mergeCell ref="M31:W31"/>
    <mergeCell ref="A32:H32"/>
    <mergeCell ref="A34:H34"/>
    <mergeCell ref="A31:L31"/>
    <mergeCell ref="I32:L32"/>
    <mergeCell ref="I33:L33"/>
    <mergeCell ref="I34:L34"/>
    <mergeCell ref="T34:W34"/>
  </mergeCells>
  <dataValidations count="1">
    <dataValidation type="list" allowBlank="1" showInputMessage="1" showErrorMessage="1" sqref="AC3:AE3">
      <formula1>Amendment_Number</formula1>
    </dataValidation>
  </dataValidations>
  <pageMargins left="0.7" right="0.7" top="0.94062500000000004" bottom="0.75" header="0.3" footer="0.3"/>
  <pageSetup scale="70" fitToHeight="0" orientation="landscape" r:id="rId1"/>
  <headerFooter>
    <oddHeader>&amp;C&amp;"-,Bold"&amp;14UST Cleanup Fund Programs
Project Execution Plan
Summary Page</oddHeader>
    <oddFooter>&amp;LRevision 2.0
February 1, 2018&amp;CPage &amp;P of &amp;N</oddFooter>
  </headerFooter>
  <extLst>
    <ext xmlns:x14="http://schemas.microsoft.com/office/spreadsheetml/2009/9/main" uri="{CCE6A557-97BC-4b89-ADB6-D9C93CAAB3DF}">
      <x14:dataValidations xmlns:xm="http://schemas.microsoft.com/office/excel/2006/main" count="10">
        <x14:dataValidation type="list" allowBlank="1" showInputMessage="1" showErrorMessage="1">
          <x14:formula1>
            <xm:f>'Valid Values'!$F$2:$F$7</xm:f>
          </x14:formula1>
          <xm:sqref>H24:O24</xm:sqref>
        </x14:dataValidation>
        <x14:dataValidation type="list" allowBlank="1" showInputMessage="1" showErrorMessage="1">
          <x14:formula1>
            <xm:f>'Valid Values'!$B$18:$B$25</xm:f>
          </x14:formula1>
          <xm:sqref>A24:G28</xm:sqref>
        </x14:dataValidation>
        <x14:dataValidation type="list" allowBlank="1" showInputMessage="1" showErrorMessage="1">
          <x14:formula1>
            <xm:f>'Valid Values'!$A$17:$A$19</xm:f>
          </x14:formula1>
          <xm:sqref>M23:O23 E23:G23 U23:W23 AC23:AE23</xm:sqref>
        </x14:dataValidation>
        <x14:dataValidation type="list" allowBlank="1" showInputMessage="1" showErrorMessage="1">
          <x14:formula1>
            <xm:f>'Valid Values'!$D$2:$D$16</xm:f>
          </x14:formula1>
          <xm:sqref>X16:AB19</xm:sqref>
        </x14:dataValidation>
        <x14:dataValidation type="list" allowBlank="1" showInputMessage="1" showErrorMessage="1">
          <x14:formula1>
            <xm:f>'Valid Values'!$G$21:$G$26</xm:f>
          </x14:formula1>
          <xm:sqref>X24:AE28</xm:sqref>
        </x14:dataValidation>
        <x14:dataValidation type="list" allowBlank="1" showInputMessage="1" showErrorMessage="1">
          <x14:formula1>
            <xm:f>'Valid Values'!$G$10:$G$17</xm:f>
          </x14:formula1>
          <xm:sqref>P24:W28</xm:sqref>
        </x14:dataValidation>
        <x14:dataValidation type="list" allowBlank="1" showInputMessage="1" showErrorMessage="1">
          <x14:formula1>
            <xm:f>'Valid Values'!$A$11:$A$14</xm:f>
          </x14:formula1>
          <xm:sqref>D2</xm:sqref>
        </x14:dataValidation>
        <x14:dataValidation type="list" allowBlank="1" showInputMessage="1" showErrorMessage="1">
          <x14:formula1>
            <xm:f>'Valid Values'!$A$2:$A$8</xm:f>
          </x14:formula1>
          <xm:sqref>O2</xm:sqref>
        </x14:dataValidation>
        <x14:dataValidation type="list" allowBlank="1" showInputMessage="1" showErrorMessage="1">
          <x14:formula1>
            <xm:f>'Valid Values'!$L$2:$L$7</xm:f>
          </x14:formula1>
          <xm:sqref>Q3:X3</xm:sqref>
        </x14:dataValidation>
        <x14:dataValidation type="list" allowBlank="1" showInputMessage="1" showErrorMessage="1">
          <x14:formula1>
            <xm:f>'Valid Values'!$F$12:$F$27</xm:f>
          </x14:formula1>
          <xm:sqref>H25:O28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9">
    <pageSetUpPr fitToPage="1"/>
  </sheetPr>
  <dimension ref="A1:W53"/>
  <sheetViews>
    <sheetView zoomScaleNormal="100" workbookViewId="0">
      <selection activeCell="D1" sqref="D1:I1"/>
    </sheetView>
  </sheetViews>
  <sheetFormatPr defaultRowHeight="15" x14ac:dyDescent="0.25"/>
  <cols>
    <col min="1" max="24" width="4.7109375" customWidth="1"/>
  </cols>
  <sheetData>
    <row r="1" spans="1:23" s="319" customFormat="1" ht="15.75" thickBot="1" x14ac:dyDescent="0.3">
      <c r="A1" s="459" t="s">
        <v>796</v>
      </c>
      <c r="B1" s="459"/>
      <c r="C1" s="459"/>
      <c r="D1" s="629" t="s">
        <v>37</v>
      </c>
      <c r="E1" s="629"/>
      <c r="F1" s="629"/>
      <c r="G1" s="629"/>
      <c r="H1" s="629"/>
      <c r="I1" s="629"/>
    </row>
    <row r="2" spans="1:23" ht="21" customHeight="1" thickBot="1" x14ac:dyDescent="0.3">
      <c r="A2" s="652" t="s">
        <v>648</v>
      </c>
      <c r="B2" s="653"/>
      <c r="C2" s="653"/>
      <c r="D2" s="653"/>
      <c r="E2" s="653"/>
      <c r="F2" s="653"/>
      <c r="G2" s="653"/>
      <c r="H2" s="653"/>
      <c r="I2" s="653"/>
      <c r="J2" s="653"/>
      <c r="K2" s="653"/>
      <c r="L2" s="653"/>
      <c r="M2" s="653"/>
      <c r="N2" s="653"/>
      <c r="O2" s="653"/>
      <c r="P2" s="653"/>
      <c r="Q2" s="653"/>
      <c r="R2" s="653"/>
      <c r="S2" s="653"/>
      <c r="T2" s="653"/>
      <c r="U2" s="653"/>
      <c r="V2" s="653"/>
      <c r="W2" s="654"/>
    </row>
    <row r="3" spans="1:23" x14ac:dyDescent="0.25">
      <c r="A3" s="633" t="s">
        <v>495</v>
      </c>
      <c r="B3" s="634"/>
      <c r="C3" s="634"/>
      <c r="D3" s="634"/>
      <c r="E3" s="634"/>
      <c r="F3" s="634"/>
      <c r="G3" s="634"/>
      <c r="H3" s="635"/>
      <c r="I3" s="633" t="s">
        <v>496</v>
      </c>
      <c r="J3" s="634"/>
      <c r="K3" s="634"/>
      <c r="L3" s="634"/>
      <c r="M3" s="634"/>
      <c r="N3" s="634"/>
      <c r="O3" s="634"/>
      <c r="P3" s="635"/>
      <c r="Q3" s="633" t="s">
        <v>497</v>
      </c>
      <c r="R3" s="634"/>
      <c r="S3" s="634"/>
      <c r="T3" s="634"/>
      <c r="U3" s="634"/>
      <c r="V3" s="634"/>
      <c r="W3" s="635"/>
    </row>
    <row r="4" spans="1:23" ht="20.100000000000001" customHeight="1" x14ac:dyDescent="0.25">
      <c r="A4" s="303"/>
      <c r="B4" s="630" t="s">
        <v>686</v>
      </c>
      <c r="C4" s="631"/>
      <c r="D4" s="631"/>
      <c r="E4" s="631"/>
      <c r="F4" s="631"/>
      <c r="G4" s="631"/>
      <c r="H4" s="632"/>
      <c r="I4" s="309"/>
      <c r="J4" s="630" t="s">
        <v>687</v>
      </c>
      <c r="K4" s="631"/>
      <c r="L4" s="631"/>
      <c r="M4" s="631"/>
      <c r="N4" s="631"/>
      <c r="O4" s="631"/>
      <c r="P4" s="632"/>
      <c r="Q4" s="309"/>
      <c r="R4" s="630" t="s">
        <v>688</v>
      </c>
      <c r="S4" s="631"/>
      <c r="T4" s="631"/>
      <c r="U4" s="631"/>
      <c r="V4" s="631"/>
      <c r="W4" s="632"/>
    </row>
    <row r="5" spans="1:23" ht="20.100000000000001" customHeight="1" x14ac:dyDescent="0.25">
      <c r="A5" s="304"/>
      <c r="B5" s="630" t="s">
        <v>743</v>
      </c>
      <c r="C5" s="631"/>
      <c r="D5" s="631"/>
      <c r="E5" s="631"/>
      <c r="F5" s="631"/>
      <c r="G5" s="631"/>
      <c r="H5" s="632"/>
      <c r="I5" s="309"/>
      <c r="J5" s="630" t="s">
        <v>742</v>
      </c>
      <c r="K5" s="631"/>
      <c r="L5" s="631"/>
      <c r="M5" s="631"/>
      <c r="N5" s="631"/>
      <c r="O5" s="631"/>
      <c r="P5" s="632"/>
      <c r="Q5" s="309"/>
      <c r="R5" s="630" t="s">
        <v>712</v>
      </c>
      <c r="S5" s="631"/>
      <c r="T5" s="631"/>
      <c r="U5" s="631"/>
      <c r="V5" s="631"/>
      <c r="W5" s="632"/>
    </row>
    <row r="6" spans="1:23" ht="20.100000000000001" customHeight="1" x14ac:dyDescent="0.25">
      <c r="A6" s="304"/>
      <c r="B6" s="630" t="s">
        <v>690</v>
      </c>
      <c r="C6" s="631"/>
      <c r="D6" s="631"/>
      <c r="E6" s="631"/>
      <c r="F6" s="631"/>
      <c r="G6" s="631"/>
      <c r="H6" s="632"/>
      <c r="I6" s="309"/>
      <c r="J6" s="630" t="s">
        <v>726</v>
      </c>
      <c r="K6" s="631"/>
      <c r="L6" s="631"/>
      <c r="M6" s="631"/>
      <c r="N6" s="631"/>
      <c r="O6" s="631"/>
      <c r="P6" s="632"/>
      <c r="Q6" s="316"/>
      <c r="R6" s="630" t="s">
        <v>689</v>
      </c>
      <c r="S6" s="631"/>
      <c r="T6" s="631"/>
      <c r="U6" s="631"/>
      <c r="V6" s="631"/>
      <c r="W6" s="632"/>
    </row>
    <row r="7" spans="1:23" s="319" customFormat="1" ht="20.100000000000001" customHeight="1" x14ac:dyDescent="0.25">
      <c r="A7" s="418"/>
      <c r="B7" s="630" t="s">
        <v>691</v>
      </c>
      <c r="C7" s="631"/>
      <c r="D7" s="631"/>
      <c r="E7" s="631"/>
      <c r="F7" s="631"/>
      <c r="G7" s="631"/>
      <c r="H7" s="631"/>
      <c r="I7" s="304"/>
      <c r="J7" s="630" t="s">
        <v>691</v>
      </c>
      <c r="K7" s="631"/>
      <c r="L7" s="631"/>
      <c r="M7" s="631"/>
      <c r="N7" s="631"/>
      <c r="O7" s="631"/>
      <c r="P7" s="632"/>
      <c r="Q7" s="304"/>
      <c r="R7" s="630" t="s">
        <v>691</v>
      </c>
      <c r="S7" s="631"/>
      <c r="T7" s="631"/>
      <c r="U7" s="631"/>
      <c r="V7" s="631"/>
      <c r="W7" s="632"/>
    </row>
    <row r="8" spans="1:23" s="188" customFormat="1" ht="20.100000000000001" customHeight="1" thickBot="1" x14ac:dyDescent="0.3">
      <c r="A8" s="672" t="s">
        <v>678</v>
      </c>
      <c r="B8" s="639"/>
      <c r="C8" s="640"/>
      <c r="D8" s="646" t="s">
        <v>685</v>
      </c>
      <c r="E8" s="647"/>
      <c r="F8" s="647"/>
      <c r="G8" s="647"/>
      <c r="H8" s="648"/>
      <c r="I8" s="638" t="s">
        <v>673</v>
      </c>
      <c r="J8" s="639"/>
      <c r="K8" s="640"/>
      <c r="L8" s="646" t="s">
        <v>685</v>
      </c>
      <c r="M8" s="647"/>
      <c r="N8" s="647"/>
      <c r="O8" s="647"/>
      <c r="P8" s="648"/>
      <c r="Q8" s="644"/>
      <c r="R8" s="644"/>
      <c r="S8" s="644"/>
      <c r="T8" s="644"/>
      <c r="U8" s="644"/>
      <c r="V8" s="644"/>
      <c r="W8" s="645"/>
    </row>
    <row r="9" spans="1:23" ht="21" customHeight="1" thickBot="1" x14ac:dyDescent="0.3">
      <c r="A9" s="652" t="s">
        <v>649</v>
      </c>
      <c r="B9" s="653"/>
      <c r="C9" s="653"/>
      <c r="D9" s="653"/>
      <c r="E9" s="653"/>
      <c r="F9" s="653"/>
      <c r="G9" s="653"/>
      <c r="H9" s="653"/>
      <c r="I9" s="653"/>
      <c r="J9" s="653"/>
      <c r="K9" s="653"/>
      <c r="L9" s="653"/>
      <c r="M9" s="653"/>
      <c r="N9" s="653"/>
      <c r="O9" s="653"/>
      <c r="P9" s="653"/>
      <c r="Q9" s="653"/>
      <c r="R9" s="653"/>
      <c r="S9" s="653"/>
      <c r="T9" s="653"/>
      <c r="U9" s="653"/>
      <c r="V9" s="653"/>
      <c r="W9" s="654"/>
    </row>
    <row r="10" spans="1:23" x14ac:dyDescent="0.25">
      <c r="A10" s="303"/>
      <c r="B10" s="676" t="s">
        <v>692</v>
      </c>
      <c r="C10" s="677"/>
      <c r="D10" s="677"/>
      <c r="E10" s="677"/>
      <c r="F10" s="677"/>
      <c r="G10" s="678"/>
      <c r="H10" s="402"/>
      <c r="I10" s="641" t="s">
        <v>691</v>
      </c>
      <c r="J10" s="642"/>
      <c r="K10" s="642"/>
      <c r="L10" s="642"/>
      <c r="M10" s="642"/>
      <c r="N10" s="642"/>
      <c r="O10" s="642"/>
      <c r="P10" s="642"/>
      <c r="Q10" s="642"/>
      <c r="R10" s="642"/>
      <c r="S10" s="642"/>
      <c r="T10" s="642"/>
      <c r="U10" s="642"/>
      <c r="V10" s="642"/>
      <c r="W10" s="643"/>
    </row>
    <row r="11" spans="1:23" x14ac:dyDescent="0.25">
      <c r="A11" s="304"/>
      <c r="B11" s="673" t="s">
        <v>687</v>
      </c>
      <c r="C11" s="674"/>
      <c r="D11" s="674"/>
      <c r="E11" s="674"/>
      <c r="F11" s="674"/>
      <c r="G11" s="675"/>
      <c r="H11" s="639" t="s">
        <v>695</v>
      </c>
      <c r="I11" s="639"/>
      <c r="J11" s="639"/>
      <c r="K11" s="640"/>
      <c r="L11" s="673" t="s">
        <v>779</v>
      </c>
      <c r="M11" s="674"/>
      <c r="N11" s="674"/>
      <c r="O11" s="674"/>
      <c r="P11" s="674"/>
      <c r="Q11" s="674"/>
      <c r="R11" s="674"/>
      <c r="S11" s="674"/>
      <c r="T11" s="674"/>
      <c r="U11" s="674"/>
      <c r="V11" s="674"/>
      <c r="W11" s="675"/>
    </row>
    <row r="12" spans="1:23" ht="15.75" thickBot="1" x14ac:dyDescent="0.3">
      <c r="A12" s="406"/>
      <c r="B12" s="679" t="s">
        <v>693</v>
      </c>
      <c r="C12" s="680"/>
      <c r="D12" s="680"/>
      <c r="E12" s="680"/>
      <c r="F12" s="680"/>
      <c r="G12" s="681"/>
      <c r="H12" s="649"/>
      <c r="I12" s="650"/>
      <c r="J12" s="650"/>
      <c r="K12" s="650"/>
      <c r="L12" s="650"/>
      <c r="M12" s="650"/>
      <c r="N12" s="650"/>
      <c r="O12" s="650"/>
      <c r="P12" s="650"/>
      <c r="Q12" s="650"/>
      <c r="R12" s="650"/>
      <c r="S12" s="650"/>
      <c r="T12" s="650"/>
      <c r="U12" s="650"/>
      <c r="V12" s="650"/>
      <c r="W12" s="651"/>
    </row>
    <row r="13" spans="1:23" s="126" customFormat="1" ht="21" customHeight="1" thickBot="1" x14ac:dyDescent="0.3">
      <c r="A13" s="652" t="s">
        <v>494</v>
      </c>
      <c r="B13" s="653"/>
      <c r="C13" s="653"/>
      <c r="D13" s="653"/>
      <c r="E13" s="653"/>
      <c r="F13" s="653"/>
      <c r="G13" s="653"/>
      <c r="H13" s="653"/>
      <c r="I13" s="653"/>
      <c r="J13" s="653"/>
      <c r="K13" s="653"/>
      <c r="L13" s="653"/>
      <c r="M13" s="653"/>
      <c r="N13" s="653"/>
      <c r="O13" s="653"/>
      <c r="P13" s="653"/>
      <c r="Q13" s="653"/>
      <c r="R13" s="653"/>
      <c r="S13" s="653"/>
      <c r="T13" s="653"/>
      <c r="U13" s="653"/>
      <c r="V13" s="653"/>
      <c r="W13" s="654"/>
    </row>
    <row r="14" spans="1:23" ht="20.100000000000001" customHeight="1" x14ac:dyDescent="0.25">
      <c r="A14" s="688" t="s">
        <v>701</v>
      </c>
      <c r="B14" s="689"/>
      <c r="C14" s="689"/>
      <c r="D14" s="690"/>
      <c r="E14" s="691" t="s">
        <v>698</v>
      </c>
      <c r="F14" s="634"/>
      <c r="G14" s="634"/>
      <c r="H14" s="634"/>
      <c r="I14" s="634"/>
      <c r="J14" s="634"/>
      <c r="K14" s="635"/>
      <c r="L14" s="696" t="s">
        <v>673</v>
      </c>
      <c r="M14" s="697"/>
      <c r="N14" s="697"/>
      <c r="O14" s="697"/>
      <c r="P14" s="697"/>
      <c r="Q14" s="694" t="s">
        <v>653</v>
      </c>
      <c r="R14" s="694"/>
      <c r="S14" s="694"/>
      <c r="T14" s="694"/>
      <c r="U14" s="694"/>
      <c r="V14" s="694"/>
      <c r="W14" s="695"/>
    </row>
    <row r="15" spans="1:23" ht="20.100000000000001" customHeight="1" x14ac:dyDescent="0.25">
      <c r="A15" s="672"/>
      <c r="B15" s="639"/>
      <c r="C15" s="639"/>
      <c r="D15" s="640"/>
      <c r="E15" s="630" t="s">
        <v>669</v>
      </c>
      <c r="F15" s="631"/>
      <c r="G15" s="631"/>
      <c r="H15" s="631"/>
      <c r="I15" s="631"/>
      <c r="J15" s="631"/>
      <c r="K15" s="632"/>
      <c r="L15" s="698" t="s">
        <v>684</v>
      </c>
      <c r="M15" s="699"/>
      <c r="N15" s="699"/>
      <c r="O15" s="699"/>
      <c r="P15" s="699"/>
      <c r="Q15" s="636" t="s">
        <v>651</v>
      </c>
      <c r="R15" s="636"/>
      <c r="S15" s="636"/>
      <c r="T15" s="636"/>
      <c r="U15" s="636"/>
      <c r="V15" s="636"/>
      <c r="W15" s="637"/>
    </row>
    <row r="16" spans="1:23" ht="20.100000000000001" customHeight="1" thickBot="1" x14ac:dyDescent="0.3">
      <c r="A16" s="672"/>
      <c r="B16" s="639"/>
      <c r="C16" s="639"/>
      <c r="D16" s="640"/>
      <c r="E16" s="630" t="s">
        <v>652</v>
      </c>
      <c r="F16" s="631"/>
      <c r="G16" s="631"/>
      <c r="H16" s="631"/>
      <c r="I16" s="631"/>
      <c r="J16" s="631"/>
      <c r="K16" s="632"/>
      <c r="L16" s="644"/>
      <c r="M16" s="644"/>
      <c r="N16" s="644"/>
      <c r="O16" s="644"/>
      <c r="P16" s="644"/>
      <c r="Q16" s="644"/>
      <c r="R16" s="644"/>
      <c r="S16" s="644"/>
      <c r="T16" s="644"/>
      <c r="U16" s="644"/>
      <c r="V16" s="644"/>
      <c r="W16" s="645"/>
    </row>
    <row r="17" spans="1:23" s="126" customFormat="1" ht="21" customHeight="1" thickBot="1" x14ac:dyDescent="0.3">
      <c r="A17" s="652" t="s">
        <v>650</v>
      </c>
      <c r="B17" s="653"/>
      <c r="C17" s="653"/>
      <c r="D17" s="653"/>
      <c r="E17" s="653"/>
      <c r="F17" s="653"/>
      <c r="G17" s="653"/>
      <c r="H17" s="653"/>
      <c r="I17" s="653"/>
      <c r="J17" s="653"/>
      <c r="K17" s="653"/>
      <c r="L17" s="653"/>
      <c r="M17" s="653"/>
      <c r="N17" s="653"/>
      <c r="O17" s="653"/>
      <c r="P17" s="653"/>
      <c r="Q17" s="692"/>
      <c r="R17" s="692"/>
      <c r="S17" s="692"/>
      <c r="T17" s="692"/>
      <c r="U17" s="692"/>
      <c r="V17" s="692"/>
      <c r="W17" s="693"/>
    </row>
    <row r="18" spans="1:23" s="126" customFormat="1" ht="10.5" customHeight="1" x14ac:dyDescent="0.25">
      <c r="A18" s="704" t="s">
        <v>718</v>
      </c>
      <c r="B18" s="705"/>
      <c r="C18" s="705"/>
      <c r="D18" s="705"/>
      <c r="E18" s="706"/>
      <c r="F18" s="710"/>
      <c r="G18" s="711"/>
      <c r="H18" s="711"/>
      <c r="I18" s="711"/>
      <c r="J18" s="711"/>
      <c r="K18" s="711"/>
      <c r="L18" s="711"/>
      <c r="M18" s="711"/>
      <c r="N18" s="711"/>
      <c r="O18" s="711"/>
      <c r="P18" s="711"/>
      <c r="Q18" s="712" t="s">
        <v>721</v>
      </c>
      <c r="R18" s="713"/>
      <c r="S18" s="713"/>
      <c r="T18" s="713"/>
      <c r="U18" s="713"/>
      <c r="V18" s="713"/>
      <c r="W18" s="714"/>
    </row>
    <row r="19" spans="1:23" s="126" customFormat="1" ht="20.100000000000001" customHeight="1" x14ac:dyDescent="0.25">
      <c r="A19" s="707"/>
      <c r="B19" s="708"/>
      <c r="C19" s="708"/>
      <c r="D19" s="708"/>
      <c r="E19" s="709"/>
      <c r="F19" s="434"/>
      <c r="G19" s="630" t="s">
        <v>699</v>
      </c>
      <c r="H19" s="631"/>
      <c r="I19" s="631"/>
      <c r="J19" s="631"/>
      <c r="K19" s="631"/>
      <c r="L19" s="631"/>
      <c r="M19" s="631"/>
      <c r="N19" s="631"/>
      <c r="O19" s="631"/>
      <c r="P19" s="631"/>
      <c r="Q19" s="715"/>
      <c r="R19" s="716"/>
      <c r="S19" s="716"/>
      <c r="T19" s="716"/>
      <c r="U19" s="716"/>
      <c r="V19" s="716"/>
      <c r="W19" s="717"/>
    </row>
    <row r="20" spans="1:23" ht="20.100000000000001" customHeight="1" x14ac:dyDescent="0.25">
      <c r="A20" s="304"/>
      <c r="B20" s="636" t="s">
        <v>655</v>
      </c>
      <c r="C20" s="636"/>
      <c r="D20" s="636"/>
      <c r="E20" s="637"/>
      <c r="F20" s="433"/>
      <c r="G20" s="630" t="s">
        <v>716</v>
      </c>
      <c r="H20" s="631"/>
      <c r="I20" s="631"/>
      <c r="J20" s="631"/>
      <c r="K20" s="631"/>
      <c r="L20" s="631"/>
      <c r="M20" s="631"/>
      <c r="N20" s="631"/>
      <c r="O20" s="631"/>
      <c r="P20" s="631"/>
      <c r="Q20" s="304"/>
      <c r="R20" s="630" t="s">
        <v>722</v>
      </c>
      <c r="S20" s="631"/>
      <c r="T20" s="631"/>
      <c r="U20" s="631"/>
      <c r="V20" s="631"/>
      <c r="W20" s="632"/>
    </row>
    <row r="21" spans="1:23" s="126" customFormat="1" ht="20.100000000000001" customHeight="1" x14ac:dyDescent="0.25">
      <c r="A21" s="304"/>
      <c r="B21" s="636" t="s">
        <v>288</v>
      </c>
      <c r="C21" s="636"/>
      <c r="D21" s="636"/>
      <c r="E21" s="637"/>
      <c r="F21" s="433"/>
      <c r="G21" s="630" t="s">
        <v>700</v>
      </c>
      <c r="H21" s="631"/>
      <c r="I21" s="631"/>
      <c r="J21" s="631"/>
      <c r="K21" s="631"/>
      <c r="L21" s="631"/>
      <c r="M21" s="631"/>
      <c r="N21" s="631"/>
      <c r="O21" s="631"/>
      <c r="P21" s="631"/>
      <c r="Q21" s="304"/>
      <c r="R21" s="630" t="s">
        <v>723</v>
      </c>
      <c r="S21" s="631"/>
      <c r="T21" s="631"/>
      <c r="U21" s="631"/>
      <c r="V21" s="631"/>
      <c r="W21" s="632"/>
    </row>
    <row r="22" spans="1:23" ht="20.100000000000001" customHeight="1" x14ac:dyDescent="0.25">
      <c r="A22" s="304"/>
      <c r="B22" s="636" t="s">
        <v>283</v>
      </c>
      <c r="C22" s="636"/>
      <c r="D22" s="636"/>
      <c r="E22" s="637"/>
      <c r="F22" s="433"/>
      <c r="G22" s="630" t="s">
        <v>717</v>
      </c>
      <c r="H22" s="631"/>
      <c r="I22" s="631"/>
      <c r="J22" s="631"/>
      <c r="K22" s="631"/>
      <c r="L22" s="631"/>
      <c r="M22" s="631"/>
      <c r="N22" s="631"/>
      <c r="O22" s="631"/>
      <c r="P22" s="631"/>
      <c r="Q22" s="304"/>
      <c r="R22" s="630" t="s">
        <v>724</v>
      </c>
      <c r="S22" s="631"/>
      <c r="T22" s="631"/>
      <c r="U22" s="631"/>
      <c r="V22" s="631"/>
      <c r="W22" s="632"/>
    </row>
    <row r="23" spans="1:23" ht="20.100000000000001" customHeight="1" thickBot="1" x14ac:dyDescent="0.3">
      <c r="A23" s="304"/>
      <c r="B23" s="636" t="s">
        <v>656</v>
      </c>
      <c r="C23" s="636"/>
      <c r="D23" s="636"/>
      <c r="E23" s="637"/>
      <c r="F23" s="316"/>
      <c r="G23" s="718" t="s">
        <v>715</v>
      </c>
      <c r="H23" s="719"/>
      <c r="I23" s="719"/>
      <c r="J23" s="719"/>
      <c r="K23" s="719"/>
      <c r="L23" s="719"/>
      <c r="M23" s="719"/>
      <c r="N23" s="719"/>
      <c r="O23" s="719"/>
      <c r="P23" s="719"/>
      <c r="Q23" s="435"/>
      <c r="R23" s="718" t="s">
        <v>725</v>
      </c>
      <c r="S23" s="719"/>
      <c r="T23" s="719"/>
      <c r="U23" s="719"/>
      <c r="V23" s="719"/>
      <c r="W23" s="720"/>
    </row>
    <row r="24" spans="1:23" s="126" customFormat="1" ht="21" customHeight="1" thickBot="1" x14ac:dyDescent="0.3">
      <c r="A24" s="652" t="s">
        <v>654</v>
      </c>
      <c r="B24" s="653"/>
      <c r="C24" s="653"/>
      <c r="D24" s="653"/>
      <c r="E24" s="653"/>
      <c r="F24" s="653"/>
      <c r="G24" s="653"/>
      <c r="H24" s="653"/>
      <c r="I24" s="653"/>
      <c r="J24" s="653"/>
      <c r="K24" s="653"/>
      <c r="L24" s="653"/>
      <c r="M24" s="653"/>
      <c r="N24" s="653"/>
      <c r="O24" s="653"/>
      <c r="P24" s="653"/>
      <c r="Q24" s="653"/>
      <c r="R24" s="653"/>
      <c r="S24" s="653"/>
      <c r="T24" s="653"/>
      <c r="U24" s="653"/>
      <c r="V24" s="653"/>
      <c r="W24" s="654"/>
    </row>
    <row r="25" spans="1:23" x14ac:dyDescent="0.25">
      <c r="A25" s="305"/>
      <c r="B25" s="300"/>
      <c r="C25" s="300"/>
      <c r="D25" s="300"/>
      <c r="E25" s="300"/>
      <c r="F25" s="300"/>
      <c r="G25" s="300"/>
      <c r="H25" s="300"/>
      <c r="I25" s="300"/>
      <c r="J25" s="300"/>
      <c r="K25" s="300"/>
      <c r="L25" s="300"/>
      <c r="M25" s="300"/>
      <c r="N25" s="300"/>
      <c r="O25" s="300"/>
      <c r="P25" s="300"/>
      <c r="Q25" s="300"/>
      <c r="R25" s="300"/>
      <c r="S25" s="300"/>
      <c r="T25" s="300"/>
      <c r="U25" s="300"/>
      <c r="V25" s="300"/>
      <c r="W25" s="306"/>
    </row>
    <row r="26" spans="1:23" x14ac:dyDescent="0.25">
      <c r="A26" s="734" t="s">
        <v>720</v>
      </c>
      <c r="B26" s="735"/>
      <c r="C26" s="735"/>
      <c r="D26" s="735"/>
      <c r="E26" s="735"/>
      <c r="F26" s="735"/>
      <c r="G26" s="735"/>
      <c r="H26" s="735"/>
      <c r="I26" s="735"/>
      <c r="J26" s="735"/>
      <c r="K26" s="735"/>
      <c r="L26" s="735"/>
      <c r="M26" s="735"/>
      <c r="N26" s="735"/>
      <c r="O26" s="735"/>
      <c r="P26" s="735"/>
      <c r="Q26" s="735"/>
      <c r="R26" s="735"/>
      <c r="S26" s="735"/>
      <c r="T26" s="735"/>
      <c r="U26" s="735"/>
      <c r="V26" s="735"/>
      <c r="W26" s="736"/>
    </row>
    <row r="27" spans="1:23" ht="15.75" thickBot="1" x14ac:dyDescent="0.3">
      <c r="A27" s="305"/>
      <c r="B27" s="300"/>
      <c r="C27" s="300"/>
      <c r="D27" s="300"/>
      <c r="E27" s="300"/>
      <c r="F27" s="300"/>
      <c r="G27" s="300"/>
      <c r="H27" s="300"/>
      <c r="I27" s="300"/>
      <c r="J27" s="300"/>
      <c r="K27" s="300"/>
      <c r="L27" s="300"/>
      <c r="M27" s="300"/>
      <c r="N27" s="300"/>
      <c r="O27" s="300"/>
      <c r="P27" s="300"/>
      <c r="Q27" s="300"/>
      <c r="R27" s="300"/>
      <c r="S27" s="300"/>
      <c r="T27" s="300"/>
      <c r="U27" s="300"/>
      <c r="V27" s="300"/>
      <c r="W27" s="306"/>
    </row>
    <row r="28" spans="1:23" s="126" customFormat="1" ht="21" customHeight="1" thickBot="1" x14ac:dyDescent="0.3">
      <c r="A28" s="652" t="s">
        <v>714</v>
      </c>
      <c r="B28" s="653"/>
      <c r="C28" s="653"/>
      <c r="D28" s="653"/>
      <c r="E28" s="653"/>
      <c r="F28" s="653"/>
      <c r="G28" s="653"/>
      <c r="H28" s="653"/>
      <c r="I28" s="653"/>
      <c r="J28" s="653"/>
      <c r="K28" s="653"/>
      <c r="L28" s="653"/>
      <c r="M28" s="653"/>
      <c r="N28" s="653"/>
      <c r="O28" s="653"/>
      <c r="P28" s="653"/>
      <c r="Q28" s="653"/>
      <c r="R28" s="653"/>
      <c r="S28" s="653"/>
      <c r="T28" s="653"/>
      <c r="U28" s="653"/>
      <c r="V28" s="653"/>
      <c r="W28" s="654"/>
    </row>
    <row r="29" spans="1:23" x14ac:dyDescent="0.25">
      <c r="A29" s="308"/>
      <c r="B29" s="701" t="s">
        <v>687</v>
      </c>
      <c r="C29" s="702"/>
      <c r="D29" s="702"/>
      <c r="E29" s="702"/>
      <c r="F29" s="702"/>
      <c r="G29" s="702"/>
      <c r="H29" s="703"/>
      <c r="I29" s="432"/>
      <c r="J29" s="682" t="s">
        <v>727</v>
      </c>
      <c r="K29" s="677"/>
      <c r="L29" s="677"/>
      <c r="M29" s="677"/>
      <c r="N29" s="677"/>
      <c r="O29" s="677"/>
      <c r="P29" s="677"/>
      <c r="Q29" s="683"/>
      <c r="R29" s="721"/>
      <c r="S29" s="722"/>
      <c r="T29" s="722"/>
      <c r="U29" s="722"/>
      <c r="V29" s="722"/>
      <c r="W29" s="723"/>
    </row>
    <row r="30" spans="1:23" x14ac:dyDescent="0.25">
      <c r="A30" s="307"/>
      <c r="B30" s="630" t="s">
        <v>713</v>
      </c>
      <c r="C30" s="631"/>
      <c r="D30" s="631"/>
      <c r="E30" s="631"/>
      <c r="F30" s="631"/>
      <c r="G30" s="631"/>
      <c r="H30" s="631"/>
      <c r="I30" s="307"/>
      <c r="J30" s="630" t="s">
        <v>728</v>
      </c>
      <c r="K30" s="631"/>
      <c r="L30" s="631"/>
      <c r="M30" s="631"/>
      <c r="N30" s="631"/>
      <c r="O30" s="631"/>
      <c r="P30" s="631"/>
      <c r="Q30" s="730"/>
      <c r="R30" s="724"/>
      <c r="S30" s="725"/>
      <c r="T30" s="725"/>
      <c r="U30" s="725"/>
      <c r="V30" s="725"/>
      <c r="W30" s="726"/>
    </row>
    <row r="31" spans="1:23" s="126" customFormat="1" x14ac:dyDescent="0.25">
      <c r="A31" s="307"/>
      <c r="B31" s="630" t="s">
        <v>726</v>
      </c>
      <c r="C31" s="631"/>
      <c r="D31" s="631"/>
      <c r="E31" s="631"/>
      <c r="F31" s="631"/>
      <c r="G31" s="631"/>
      <c r="H31" s="632"/>
      <c r="I31" s="307"/>
      <c r="J31" s="630" t="s">
        <v>729</v>
      </c>
      <c r="K31" s="631"/>
      <c r="L31" s="631"/>
      <c r="M31" s="631"/>
      <c r="N31" s="631"/>
      <c r="O31" s="631"/>
      <c r="P31" s="631"/>
      <c r="Q31" s="730"/>
      <c r="R31" s="724"/>
      <c r="S31" s="725"/>
      <c r="T31" s="725"/>
      <c r="U31" s="725"/>
      <c r="V31" s="725"/>
      <c r="W31" s="726"/>
    </row>
    <row r="32" spans="1:23" ht="15.75" thickBot="1" x14ac:dyDescent="0.3">
      <c r="A32" s="407"/>
      <c r="B32" s="630" t="s">
        <v>719</v>
      </c>
      <c r="C32" s="631"/>
      <c r="D32" s="631"/>
      <c r="E32" s="631"/>
      <c r="F32" s="631"/>
      <c r="G32" s="631"/>
      <c r="H32" s="631"/>
      <c r="I32" s="317"/>
      <c r="J32" s="731" t="s">
        <v>730</v>
      </c>
      <c r="K32" s="732"/>
      <c r="L32" s="732"/>
      <c r="M32" s="732"/>
      <c r="N32" s="732"/>
      <c r="O32" s="732"/>
      <c r="P32" s="732"/>
      <c r="Q32" s="733"/>
      <c r="R32" s="727"/>
      <c r="S32" s="728"/>
      <c r="T32" s="728"/>
      <c r="U32" s="728"/>
      <c r="V32" s="728"/>
      <c r="W32" s="729"/>
    </row>
    <row r="33" spans="1:23" ht="21" customHeight="1" thickBot="1" x14ac:dyDescent="0.3">
      <c r="A33" s="684" t="s">
        <v>739</v>
      </c>
      <c r="B33" s="685"/>
      <c r="C33" s="685"/>
      <c r="D33" s="685"/>
      <c r="E33" s="685"/>
      <c r="F33" s="685"/>
      <c r="G33" s="685"/>
      <c r="H33" s="685"/>
      <c r="I33" s="686"/>
      <c r="J33" s="685"/>
      <c r="K33" s="685"/>
      <c r="L33" s="685"/>
      <c r="M33" s="685"/>
      <c r="N33" s="685"/>
      <c r="O33" s="685"/>
      <c r="P33" s="685"/>
      <c r="Q33" s="685"/>
      <c r="R33" s="685"/>
      <c r="S33" s="685"/>
      <c r="T33" s="685"/>
      <c r="U33" s="685"/>
      <c r="V33" s="685"/>
      <c r="W33" s="687"/>
    </row>
    <row r="34" spans="1:23" ht="16.5" customHeight="1" x14ac:dyDescent="0.25">
      <c r="A34" s="655" t="s">
        <v>498</v>
      </c>
      <c r="B34" s="656"/>
      <c r="C34" s="657"/>
      <c r="D34" s="664" t="s">
        <v>659</v>
      </c>
      <c r="E34" s="664"/>
      <c r="F34" s="664"/>
      <c r="G34" s="664"/>
      <c r="H34" s="664"/>
      <c r="I34" s="664"/>
      <c r="J34" s="664"/>
      <c r="K34" s="664"/>
      <c r="L34" s="664"/>
      <c r="M34" s="665"/>
      <c r="N34" s="666"/>
      <c r="O34" s="664"/>
      <c r="P34" s="664"/>
      <c r="Q34" s="664"/>
      <c r="R34" s="664"/>
      <c r="S34" s="664"/>
      <c r="T34" s="664"/>
      <c r="U34" s="664"/>
      <c r="V34" s="664"/>
      <c r="W34" s="667"/>
    </row>
    <row r="35" spans="1:23" s="126" customFormat="1" ht="15" customHeight="1" x14ac:dyDescent="0.25">
      <c r="A35" s="658"/>
      <c r="B35" s="659"/>
      <c r="C35" s="660"/>
      <c r="D35" s="668" t="s">
        <v>660</v>
      </c>
      <c r="E35" s="668"/>
      <c r="F35" s="668"/>
      <c r="G35" s="668"/>
      <c r="H35" s="668"/>
      <c r="I35" s="668"/>
      <c r="J35" s="668"/>
      <c r="K35" s="668"/>
      <c r="L35" s="668"/>
      <c r="M35" s="669"/>
      <c r="N35" s="670"/>
      <c r="O35" s="668"/>
      <c r="P35" s="668"/>
      <c r="Q35" s="668"/>
      <c r="R35" s="668"/>
      <c r="S35" s="668"/>
      <c r="T35" s="668"/>
      <c r="U35" s="668"/>
      <c r="V35" s="668"/>
      <c r="W35" s="671"/>
    </row>
    <row r="36" spans="1:23" s="126" customFormat="1" ht="15" customHeight="1" x14ac:dyDescent="0.25">
      <c r="A36" s="658"/>
      <c r="B36" s="659"/>
      <c r="C36" s="660"/>
      <c r="D36" s="668" t="s">
        <v>664</v>
      </c>
      <c r="E36" s="668"/>
      <c r="F36" s="668"/>
      <c r="G36" s="668"/>
      <c r="H36" s="668"/>
      <c r="I36" s="668"/>
      <c r="J36" s="668"/>
      <c r="K36" s="668"/>
      <c r="L36" s="668"/>
      <c r="M36" s="669"/>
      <c r="N36" s="670"/>
      <c r="O36" s="668"/>
      <c r="P36" s="668"/>
      <c r="Q36" s="668"/>
      <c r="R36" s="668"/>
      <c r="S36" s="668"/>
      <c r="T36" s="668"/>
      <c r="U36" s="668"/>
      <c r="V36" s="668"/>
      <c r="W36" s="671"/>
    </row>
    <row r="37" spans="1:23" s="126" customFormat="1" ht="15" customHeight="1" x14ac:dyDescent="0.25">
      <c r="A37" s="658"/>
      <c r="B37" s="659"/>
      <c r="C37" s="660"/>
      <c r="D37" s="668" t="s">
        <v>665</v>
      </c>
      <c r="E37" s="668"/>
      <c r="F37" s="668"/>
      <c r="G37" s="668"/>
      <c r="H37" s="668"/>
      <c r="I37" s="668"/>
      <c r="J37" s="668"/>
      <c r="K37" s="668"/>
      <c r="L37" s="668"/>
      <c r="M37" s="669"/>
      <c r="N37" s="670"/>
      <c r="O37" s="668"/>
      <c r="P37" s="668"/>
      <c r="Q37" s="668"/>
      <c r="R37" s="668"/>
      <c r="S37" s="668"/>
      <c r="T37" s="668"/>
      <c r="U37" s="668"/>
      <c r="V37" s="668"/>
      <c r="W37" s="671"/>
    </row>
    <row r="38" spans="1:23" s="126" customFormat="1" ht="15" customHeight="1" x14ac:dyDescent="0.25">
      <c r="A38" s="658"/>
      <c r="B38" s="659"/>
      <c r="C38" s="660"/>
      <c r="D38" s="668" t="s">
        <v>666</v>
      </c>
      <c r="E38" s="668"/>
      <c r="F38" s="668"/>
      <c r="G38" s="668"/>
      <c r="H38" s="668"/>
      <c r="I38" s="668"/>
      <c r="J38" s="668"/>
      <c r="K38" s="668"/>
      <c r="L38" s="668"/>
      <c r="M38" s="669"/>
      <c r="N38" s="670"/>
      <c r="O38" s="668"/>
      <c r="P38" s="668"/>
      <c r="Q38" s="668"/>
      <c r="R38" s="668"/>
      <c r="S38" s="668"/>
      <c r="T38" s="668"/>
      <c r="U38" s="668"/>
      <c r="V38" s="668"/>
      <c r="W38" s="671"/>
    </row>
    <row r="39" spans="1:23" s="126" customFormat="1" ht="15" customHeight="1" x14ac:dyDescent="0.25">
      <c r="A39" s="658"/>
      <c r="B39" s="659"/>
      <c r="C39" s="660"/>
      <c r="D39" s="668" t="s">
        <v>667</v>
      </c>
      <c r="E39" s="668"/>
      <c r="F39" s="668"/>
      <c r="G39" s="668"/>
      <c r="H39" s="668"/>
      <c r="I39" s="668"/>
      <c r="J39" s="668"/>
      <c r="K39" s="668"/>
      <c r="L39" s="668"/>
      <c r="M39" s="669"/>
      <c r="N39" s="700"/>
      <c r="O39" s="668"/>
      <c r="P39" s="668"/>
      <c r="Q39" s="668"/>
      <c r="R39" s="668"/>
      <c r="S39" s="668"/>
      <c r="T39" s="668"/>
      <c r="U39" s="668"/>
      <c r="V39" s="668"/>
      <c r="W39" s="671"/>
    </row>
    <row r="40" spans="1:23" s="126" customFormat="1" ht="15" customHeight="1" x14ac:dyDescent="0.25">
      <c r="A40" s="658"/>
      <c r="B40" s="659"/>
      <c r="C40" s="660"/>
      <c r="D40" s="668" t="s">
        <v>661</v>
      </c>
      <c r="E40" s="668"/>
      <c r="F40" s="668"/>
      <c r="G40" s="668"/>
      <c r="H40" s="668"/>
      <c r="I40" s="668"/>
      <c r="J40" s="668"/>
      <c r="K40" s="668"/>
      <c r="L40" s="668"/>
      <c r="M40" s="669"/>
      <c r="N40" s="670"/>
      <c r="O40" s="668"/>
      <c r="P40" s="668"/>
      <c r="Q40" s="668"/>
      <c r="R40" s="668"/>
      <c r="S40" s="668"/>
      <c r="T40" s="668"/>
      <c r="U40" s="668"/>
      <c r="V40" s="668"/>
      <c r="W40" s="671"/>
    </row>
    <row r="41" spans="1:23" s="126" customFormat="1" ht="15" customHeight="1" x14ac:dyDescent="0.25">
      <c r="A41" s="658"/>
      <c r="B41" s="659"/>
      <c r="C41" s="660"/>
      <c r="D41" s="668" t="s">
        <v>662</v>
      </c>
      <c r="E41" s="668"/>
      <c r="F41" s="668"/>
      <c r="G41" s="668"/>
      <c r="H41" s="668"/>
      <c r="I41" s="668"/>
      <c r="J41" s="668"/>
      <c r="K41" s="668"/>
      <c r="L41" s="668"/>
      <c r="M41" s="669"/>
      <c r="N41" s="670"/>
      <c r="O41" s="668"/>
      <c r="P41" s="668"/>
      <c r="Q41" s="668"/>
      <c r="R41" s="668"/>
      <c r="S41" s="668"/>
      <c r="T41" s="668"/>
      <c r="U41" s="668"/>
      <c r="V41" s="668"/>
      <c r="W41" s="671"/>
    </row>
    <row r="42" spans="1:23" s="126" customFormat="1" ht="15" customHeight="1" x14ac:dyDescent="0.25">
      <c r="A42" s="658"/>
      <c r="B42" s="659"/>
      <c r="C42" s="660"/>
      <c r="D42" s="668" t="s">
        <v>658</v>
      </c>
      <c r="E42" s="668"/>
      <c r="F42" s="668"/>
      <c r="G42" s="668"/>
      <c r="H42" s="668"/>
      <c r="I42" s="668"/>
      <c r="J42" s="668"/>
      <c r="K42" s="668"/>
      <c r="L42" s="668"/>
      <c r="M42" s="669"/>
      <c r="N42" s="670"/>
      <c r="O42" s="668"/>
      <c r="P42" s="668"/>
      <c r="Q42" s="668"/>
      <c r="R42" s="668"/>
      <c r="S42" s="668"/>
      <c r="T42" s="668"/>
      <c r="U42" s="668"/>
      <c r="V42" s="668"/>
      <c r="W42" s="671"/>
    </row>
    <row r="43" spans="1:23" s="126" customFormat="1" ht="15" customHeight="1" x14ac:dyDescent="0.25">
      <c r="A43" s="658"/>
      <c r="B43" s="659"/>
      <c r="C43" s="660"/>
      <c r="D43" s="668" t="s">
        <v>668</v>
      </c>
      <c r="E43" s="668"/>
      <c r="F43" s="668"/>
      <c r="G43" s="668"/>
      <c r="H43" s="668"/>
      <c r="I43" s="668"/>
      <c r="J43" s="668"/>
      <c r="K43" s="668"/>
      <c r="L43" s="668"/>
      <c r="M43" s="669"/>
      <c r="N43" s="670"/>
      <c r="O43" s="668"/>
      <c r="P43" s="668"/>
      <c r="Q43" s="668"/>
      <c r="R43" s="668"/>
      <c r="S43" s="668"/>
      <c r="T43" s="668"/>
      <c r="U43" s="668"/>
      <c r="V43" s="668"/>
      <c r="W43" s="671"/>
    </row>
    <row r="44" spans="1:23" s="126" customFormat="1" ht="15" customHeight="1" x14ac:dyDescent="0.25">
      <c r="A44" s="658"/>
      <c r="B44" s="659"/>
      <c r="C44" s="660"/>
      <c r="D44" s="668" t="s">
        <v>658</v>
      </c>
      <c r="E44" s="668"/>
      <c r="F44" s="668"/>
      <c r="G44" s="668"/>
      <c r="H44" s="668"/>
      <c r="I44" s="668"/>
      <c r="J44" s="668"/>
      <c r="K44" s="668"/>
      <c r="L44" s="668"/>
      <c r="M44" s="669"/>
      <c r="N44" s="670"/>
      <c r="O44" s="668"/>
      <c r="P44" s="668"/>
      <c r="Q44" s="668"/>
      <c r="R44" s="668"/>
      <c r="S44" s="668"/>
      <c r="T44" s="668"/>
      <c r="U44" s="668"/>
      <c r="V44" s="668"/>
      <c r="W44" s="671"/>
    </row>
    <row r="45" spans="1:23" s="126" customFormat="1" ht="15" customHeight="1" x14ac:dyDescent="0.25">
      <c r="A45" s="658"/>
      <c r="B45" s="659"/>
      <c r="C45" s="660"/>
      <c r="D45" s="668" t="s">
        <v>663</v>
      </c>
      <c r="E45" s="668"/>
      <c r="F45" s="668"/>
      <c r="G45" s="668"/>
      <c r="H45" s="668"/>
      <c r="I45" s="668"/>
      <c r="J45" s="668"/>
      <c r="K45" s="668"/>
      <c r="L45" s="668"/>
      <c r="M45" s="669"/>
      <c r="N45" s="670"/>
      <c r="O45" s="668"/>
      <c r="P45" s="668"/>
      <c r="Q45" s="668"/>
      <c r="R45" s="668"/>
      <c r="S45" s="668"/>
      <c r="T45" s="668"/>
      <c r="U45" s="668"/>
      <c r="V45" s="668"/>
      <c r="W45" s="671"/>
    </row>
    <row r="46" spans="1:23" s="126" customFormat="1" ht="15" customHeight="1" x14ac:dyDescent="0.25">
      <c r="A46" s="658"/>
      <c r="B46" s="659"/>
      <c r="C46" s="660"/>
      <c r="D46" s="668"/>
      <c r="E46" s="668"/>
      <c r="F46" s="668"/>
      <c r="G46" s="668"/>
      <c r="H46" s="668"/>
      <c r="I46" s="668"/>
      <c r="J46" s="668"/>
      <c r="K46" s="668"/>
      <c r="L46" s="668"/>
      <c r="M46" s="669"/>
      <c r="N46" s="670"/>
      <c r="O46" s="668"/>
      <c r="P46" s="668"/>
      <c r="Q46" s="668"/>
      <c r="R46" s="668"/>
      <c r="S46" s="668"/>
      <c r="T46" s="668"/>
      <c r="U46" s="668"/>
      <c r="V46" s="668"/>
      <c r="W46" s="671"/>
    </row>
    <row r="47" spans="1:23" s="126" customFormat="1" ht="15" customHeight="1" x14ac:dyDescent="0.25">
      <c r="A47" s="658"/>
      <c r="B47" s="659"/>
      <c r="C47" s="660"/>
      <c r="D47" s="668"/>
      <c r="E47" s="668"/>
      <c r="F47" s="668"/>
      <c r="G47" s="668"/>
      <c r="H47" s="668"/>
      <c r="I47" s="668"/>
      <c r="J47" s="668"/>
      <c r="K47" s="668"/>
      <c r="L47" s="668"/>
      <c r="M47" s="669"/>
      <c r="N47" s="670"/>
      <c r="O47" s="668"/>
      <c r="P47" s="668"/>
      <c r="Q47" s="668"/>
      <c r="R47" s="668"/>
      <c r="S47" s="668"/>
      <c r="T47" s="668"/>
      <c r="U47" s="668"/>
      <c r="V47" s="668"/>
      <c r="W47" s="671"/>
    </row>
    <row r="48" spans="1:23" s="126" customFormat="1" ht="15" customHeight="1" x14ac:dyDescent="0.25">
      <c r="A48" s="658"/>
      <c r="B48" s="659"/>
      <c r="C48" s="660"/>
      <c r="D48" s="668"/>
      <c r="E48" s="668"/>
      <c r="F48" s="668"/>
      <c r="G48" s="668"/>
      <c r="H48" s="668"/>
      <c r="I48" s="668"/>
      <c r="J48" s="668"/>
      <c r="K48" s="668"/>
      <c r="L48" s="668"/>
      <c r="M48" s="669"/>
      <c r="N48" s="670"/>
      <c r="O48" s="668"/>
      <c r="P48" s="668"/>
      <c r="Q48" s="668"/>
      <c r="R48" s="668"/>
      <c r="S48" s="668"/>
      <c r="T48" s="668"/>
      <c r="U48" s="668"/>
      <c r="V48" s="668"/>
      <c r="W48" s="671"/>
    </row>
    <row r="49" spans="1:23" s="126" customFormat="1" ht="15" customHeight="1" x14ac:dyDescent="0.25">
      <c r="A49" s="658"/>
      <c r="B49" s="659"/>
      <c r="C49" s="660"/>
      <c r="D49" s="668"/>
      <c r="E49" s="668"/>
      <c r="F49" s="668"/>
      <c r="G49" s="668"/>
      <c r="H49" s="668"/>
      <c r="I49" s="668"/>
      <c r="J49" s="668"/>
      <c r="K49" s="668"/>
      <c r="L49" s="668"/>
      <c r="M49" s="669"/>
      <c r="N49" s="670"/>
      <c r="O49" s="668"/>
      <c r="P49" s="668"/>
      <c r="Q49" s="668"/>
      <c r="R49" s="668"/>
      <c r="S49" s="668"/>
      <c r="T49" s="668"/>
      <c r="U49" s="668"/>
      <c r="V49" s="668"/>
      <c r="W49" s="671"/>
    </row>
    <row r="50" spans="1:23" s="126" customFormat="1" ht="15" customHeight="1" x14ac:dyDescent="0.25">
      <c r="A50" s="658"/>
      <c r="B50" s="659"/>
      <c r="C50" s="660"/>
      <c r="D50" s="668"/>
      <c r="E50" s="668"/>
      <c r="F50" s="668"/>
      <c r="G50" s="668"/>
      <c r="H50" s="668"/>
      <c r="I50" s="668"/>
      <c r="J50" s="668"/>
      <c r="K50" s="668"/>
      <c r="L50" s="668"/>
      <c r="M50" s="669"/>
      <c r="N50" s="670"/>
      <c r="O50" s="668"/>
      <c r="P50" s="668"/>
      <c r="Q50" s="668"/>
      <c r="R50" s="668"/>
      <c r="S50" s="668"/>
      <c r="T50" s="668"/>
      <c r="U50" s="668"/>
      <c r="V50" s="668"/>
      <c r="W50" s="671"/>
    </row>
    <row r="51" spans="1:23" s="126" customFormat="1" ht="15" customHeight="1" x14ac:dyDescent="0.25">
      <c r="A51" s="658"/>
      <c r="B51" s="659"/>
      <c r="C51" s="660"/>
      <c r="D51" s="668"/>
      <c r="E51" s="668"/>
      <c r="F51" s="668"/>
      <c r="G51" s="668"/>
      <c r="H51" s="668"/>
      <c r="I51" s="668"/>
      <c r="J51" s="668"/>
      <c r="K51" s="668"/>
      <c r="L51" s="668"/>
      <c r="M51" s="669"/>
      <c r="N51" s="670"/>
      <c r="O51" s="668"/>
      <c r="P51" s="668"/>
      <c r="Q51" s="668"/>
      <c r="R51" s="668"/>
      <c r="S51" s="668"/>
      <c r="T51" s="668"/>
      <c r="U51" s="668"/>
      <c r="V51" s="668"/>
      <c r="W51" s="671"/>
    </row>
    <row r="52" spans="1:23" s="126" customFormat="1" ht="15" customHeight="1" x14ac:dyDescent="0.25">
      <c r="A52" s="658"/>
      <c r="B52" s="659"/>
      <c r="C52" s="660"/>
      <c r="D52" s="668"/>
      <c r="E52" s="668"/>
      <c r="F52" s="668"/>
      <c r="G52" s="668"/>
      <c r="H52" s="668"/>
      <c r="I52" s="668"/>
      <c r="J52" s="668"/>
      <c r="K52" s="668"/>
      <c r="L52" s="668"/>
      <c r="M52" s="669"/>
      <c r="N52" s="670"/>
      <c r="O52" s="668"/>
      <c r="P52" s="668"/>
      <c r="Q52" s="668"/>
      <c r="R52" s="668"/>
      <c r="S52" s="668"/>
      <c r="T52" s="668"/>
      <c r="U52" s="668"/>
      <c r="V52" s="668"/>
      <c r="W52" s="671"/>
    </row>
    <row r="53" spans="1:23" s="126" customFormat="1" ht="15" customHeight="1" thickBot="1" x14ac:dyDescent="0.3">
      <c r="A53" s="661"/>
      <c r="B53" s="662"/>
      <c r="C53" s="663"/>
      <c r="D53" s="737"/>
      <c r="E53" s="737"/>
      <c r="F53" s="737"/>
      <c r="G53" s="737"/>
      <c r="H53" s="737"/>
      <c r="I53" s="737"/>
      <c r="J53" s="737"/>
      <c r="K53" s="737"/>
      <c r="L53" s="737"/>
      <c r="M53" s="738"/>
      <c r="N53" s="739"/>
      <c r="O53" s="737"/>
      <c r="P53" s="737"/>
      <c r="Q53" s="737"/>
      <c r="R53" s="737"/>
      <c r="S53" s="737"/>
      <c r="T53" s="737"/>
      <c r="U53" s="737"/>
      <c r="V53" s="737"/>
      <c r="W53" s="740"/>
    </row>
  </sheetData>
  <sheetProtection algorithmName="SHA-512" hashValue="HBOOEWJ2I3G0TQgCGE1OcKea9RQt94982+o4qFg7UU9iObQ4nVh9u4AM1BXeiAXM60lrevv1QucL4bcGF9a0kQ==" saltValue="ImSnGQR2k9VAfh/+XCfzXg==" spinCount="100000" sheet="1" selectLockedCells="1"/>
  <mergeCells count="114">
    <mergeCell ref="D47:M47"/>
    <mergeCell ref="N47:W47"/>
    <mergeCell ref="D43:M43"/>
    <mergeCell ref="N43:W43"/>
    <mergeCell ref="D44:M44"/>
    <mergeCell ref="N44:W44"/>
    <mergeCell ref="D45:M45"/>
    <mergeCell ref="N45:W45"/>
    <mergeCell ref="D53:M53"/>
    <mergeCell ref="N53:W53"/>
    <mergeCell ref="D48:M48"/>
    <mergeCell ref="N48:W48"/>
    <mergeCell ref="D49:M49"/>
    <mergeCell ref="N49:W49"/>
    <mergeCell ref="D50:M50"/>
    <mergeCell ref="N50:W50"/>
    <mergeCell ref="D51:M51"/>
    <mergeCell ref="N51:W51"/>
    <mergeCell ref="D52:M52"/>
    <mergeCell ref="N52:W52"/>
    <mergeCell ref="G23:P23"/>
    <mergeCell ref="A28:W28"/>
    <mergeCell ref="D40:M40"/>
    <mergeCell ref="N40:W40"/>
    <mergeCell ref="D41:M41"/>
    <mergeCell ref="N41:W41"/>
    <mergeCell ref="D42:M42"/>
    <mergeCell ref="N42:W42"/>
    <mergeCell ref="D46:M46"/>
    <mergeCell ref="N46:W46"/>
    <mergeCell ref="G20:P20"/>
    <mergeCell ref="G21:P21"/>
    <mergeCell ref="G22:P22"/>
    <mergeCell ref="N38:W38"/>
    <mergeCell ref="D39:M39"/>
    <mergeCell ref="N39:W39"/>
    <mergeCell ref="B32:H32"/>
    <mergeCell ref="L16:W16"/>
    <mergeCell ref="B29:H29"/>
    <mergeCell ref="B30:H30"/>
    <mergeCell ref="B23:E23"/>
    <mergeCell ref="A18:E19"/>
    <mergeCell ref="F18:P18"/>
    <mergeCell ref="Q18:W19"/>
    <mergeCell ref="R20:W20"/>
    <mergeCell ref="R21:W21"/>
    <mergeCell ref="R22:W22"/>
    <mergeCell ref="R23:W23"/>
    <mergeCell ref="R29:W32"/>
    <mergeCell ref="J30:Q30"/>
    <mergeCell ref="J31:Q31"/>
    <mergeCell ref="J32:Q32"/>
    <mergeCell ref="B31:H31"/>
    <mergeCell ref="A26:W26"/>
    <mergeCell ref="A14:D14"/>
    <mergeCell ref="E14:K14"/>
    <mergeCell ref="E15:K15"/>
    <mergeCell ref="E16:K16"/>
    <mergeCell ref="A16:D16"/>
    <mergeCell ref="A15:D15"/>
    <mergeCell ref="A13:W13"/>
    <mergeCell ref="A17:W17"/>
    <mergeCell ref="Q15:W15"/>
    <mergeCell ref="Q14:W14"/>
    <mergeCell ref="L14:P14"/>
    <mergeCell ref="L15:P15"/>
    <mergeCell ref="B4:H4"/>
    <mergeCell ref="B5:H5"/>
    <mergeCell ref="A2:W2"/>
    <mergeCell ref="A9:W9"/>
    <mergeCell ref="A34:C53"/>
    <mergeCell ref="D34:M34"/>
    <mergeCell ref="N34:W34"/>
    <mergeCell ref="D35:M35"/>
    <mergeCell ref="N35:W35"/>
    <mergeCell ref="D36:M36"/>
    <mergeCell ref="N36:W36"/>
    <mergeCell ref="D37:M37"/>
    <mergeCell ref="N37:W37"/>
    <mergeCell ref="D38:M38"/>
    <mergeCell ref="A8:C8"/>
    <mergeCell ref="D8:H8"/>
    <mergeCell ref="H11:K11"/>
    <mergeCell ref="L11:W11"/>
    <mergeCell ref="B10:G10"/>
    <mergeCell ref="B11:G11"/>
    <mergeCell ref="B12:G12"/>
    <mergeCell ref="J29:Q29"/>
    <mergeCell ref="A33:W33"/>
    <mergeCell ref="A24:W24"/>
    <mergeCell ref="A1:C1"/>
    <mergeCell ref="D1:I1"/>
    <mergeCell ref="B7:H7"/>
    <mergeCell ref="R7:W7"/>
    <mergeCell ref="J7:P7"/>
    <mergeCell ref="Q3:W3"/>
    <mergeCell ref="B20:E20"/>
    <mergeCell ref="B21:E21"/>
    <mergeCell ref="B22:E22"/>
    <mergeCell ref="A3:H3"/>
    <mergeCell ref="B6:H6"/>
    <mergeCell ref="I8:K8"/>
    <mergeCell ref="I3:P3"/>
    <mergeCell ref="I10:W10"/>
    <mergeCell ref="Q8:W8"/>
    <mergeCell ref="L8:P8"/>
    <mergeCell ref="H12:W12"/>
    <mergeCell ref="R4:W4"/>
    <mergeCell ref="J6:P6"/>
    <mergeCell ref="J5:P5"/>
    <mergeCell ref="J4:P4"/>
    <mergeCell ref="R5:W5"/>
    <mergeCell ref="R6:W6"/>
    <mergeCell ref="G19:P19"/>
  </mergeCells>
  <dataValidations count="1">
    <dataValidation type="list" allowBlank="1" showInputMessage="1" showErrorMessage="1" sqref="D1">
      <formula1>Fiscal_Year</formula1>
    </dataValidation>
  </dataValidations>
  <pageMargins left="0.7" right="0.7" top="0.83" bottom="0.75" header="0.3" footer="0.3"/>
  <pageSetup scale="78" orientation="portrait" r:id="rId1"/>
  <headerFooter>
    <oddHeader>&amp;C&amp;"-,Bold"&amp;16UST Cleanup Programs Project Execution Plan
Detailed Scope of Work - Current Fiscal Year</oddHeader>
    <oddFooter>&amp;LRevision 2.0
February 1, 2018&amp;CPage &amp;P of &amp;N</oddFooter>
  </headerFooter>
  <extLst>
    <ext xmlns:x14="http://schemas.microsoft.com/office/spreadsheetml/2009/9/main" uri="{CCE6A557-97BC-4b89-ADB6-D9C93CAAB3DF}">
      <x14:dataValidations xmlns:xm="http://schemas.microsoft.com/office/excel/2006/main" count="8">
        <x14:dataValidation type="list" allowBlank="1" showInputMessage="1" showErrorMessage="1">
          <x14:formula1>
            <xm:f>'Valid Values'!$F$39:$F$42</xm:f>
          </x14:formula1>
          <xm:sqref>A8:C8</xm:sqref>
        </x14:dataValidation>
        <x14:dataValidation type="list" allowBlank="1" showInputMessage="1" showErrorMessage="1">
          <x14:formula1>
            <xm:f>'Valid Values'!$F$39:$F$42</xm:f>
          </x14:formula1>
          <xm:sqref>I8:K8</xm:sqref>
        </x14:dataValidation>
        <x14:dataValidation type="list" allowBlank="1" showInputMessage="1" showErrorMessage="1">
          <x14:formula1>
            <xm:f>'Valid Values'!$F$30:$F$35</xm:f>
          </x14:formula1>
          <xm:sqref>A14:D14</xm:sqref>
        </x14:dataValidation>
        <x14:dataValidation type="list" allowBlank="1" showInputMessage="1" showErrorMessage="1">
          <x14:formula1>
            <xm:f>'Valid Values'!$F$45:$F$49</xm:f>
          </x14:formula1>
          <xm:sqref>H11:K11</xm:sqref>
        </x14:dataValidation>
        <x14:dataValidation type="list" allowBlank="1" showInputMessage="1" showErrorMessage="1">
          <x14:formula1>
            <xm:f>'Valid Values'!$G$31:$G$34</xm:f>
          </x14:formula1>
          <xm:sqref>L14:P14</xm:sqref>
        </x14:dataValidation>
        <x14:dataValidation type="list" allowBlank="1" showInputMessage="1" showErrorMessage="1">
          <x14:formula1>
            <xm:f>'Valid Values'!$G$40:$G$43</xm:f>
          </x14:formula1>
          <xm:sqref>L15:P15</xm:sqref>
        </x14:dataValidation>
        <x14:dataValidation type="list" allowBlank="1" showInputMessage="1" showErrorMessage="1">
          <x14:formula1>
            <xm:f>'Valid Values'!$A$22:$A$24</xm:f>
          </x14:formula1>
          <xm:sqref>A6 A7 I7 Q6 Q7 H10</xm:sqref>
        </x14:dataValidation>
        <x14:dataValidation type="list" allowBlank="1" showInputMessage="1" showErrorMessage="1">
          <x14:formula1>
            <xm:f>'Valid Values'!$A$27:$A$29</xm:f>
          </x14:formula1>
          <xm:sqref>Q5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6">
    <pageSetUpPr fitToPage="1"/>
  </sheetPr>
  <dimension ref="A1:I32"/>
  <sheetViews>
    <sheetView zoomScaleNormal="100" workbookViewId="0">
      <selection activeCell="D3" sqref="D3"/>
    </sheetView>
  </sheetViews>
  <sheetFormatPr defaultRowHeight="15" x14ac:dyDescent="0.25"/>
  <cols>
    <col min="1" max="1" width="32.42578125" customWidth="1"/>
    <col min="2" max="2" width="22.85546875" customWidth="1"/>
    <col min="3" max="3" width="16.28515625" customWidth="1"/>
    <col min="4" max="4" width="15.7109375" customWidth="1"/>
    <col min="5" max="5" width="21.5703125" customWidth="1"/>
    <col min="6" max="6" width="18.7109375" customWidth="1"/>
    <col min="7" max="7" width="15.7109375" customWidth="1"/>
    <col min="8" max="8" width="17" customWidth="1"/>
    <col min="9" max="9" width="4.140625" customWidth="1"/>
  </cols>
  <sheetData>
    <row r="1" spans="1:9" s="126" customFormat="1" ht="16.5" thickBot="1" x14ac:dyDescent="0.3">
      <c r="A1" s="771" t="s">
        <v>377</v>
      </c>
      <c r="B1" s="771"/>
      <c r="C1" s="771"/>
      <c r="D1" s="771"/>
      <c r="E1" s="771"/>
      <c r="F1" s="771"/>
      <c r="G1" s="771"/>
      <c r="H1" s="771"/>
      <c r="I1" s="771"/>
    </row>
    <row r="2" spans="1:9" ht="16.5" thickBot="1" x14ac:dyDescent="0.3">
      <c r="A2" s="753" t="s">
        <v>338</v>
      </c>
      <c r="B2" s="754"/>
      <c r="C2" s="754"/>
      <c r="D2" s="754"/>
      <c r="E2" s="754"/>
      <c r="F2" s="754"/>
      <c r="G2" s="754"/>
      <c r="H2" s="755"/>
    </row>
    <row r="3" spans="1:9" ht="25.5" x14ac:dyDescent="0.25">
      <c r="A3" s="160" t="s">
        <v>343</v>
      </c>
      <c r="B3" s="151" t="s">
        <v>39</v>
      </c>
      <c r="C3" s="154" t="s">
        <v>344</v>
      </c>
      <c r="D3" s="166" t="s">
        <v>364</v>
      </c>
      <c r="E3" s="157" t="s">
        <v>345</v>
      </c>
      <c r="F3" s="151" t="s">
        <v>39</v>
      </c>
      <c r="G3" s="775"/>
      <c r="H3" s="776"/>
    </row>
    <row r="4" spans="1:9" ht="38.25" x14ac:dyDescent="0.25">
      <c r="A4" s="161" t="s">
        <v>346</v>
      </c>
      <c r="B4" s="149" t="s">
        <v>364</v>
      </c>
      <c r="C4" s="155" t="s">
        <v>347</v>
      </c>
      <c r="D4" s="149" t="s">
        <v>364</v>
      </c>
      <c r="E4" s="158" t="s">
        <v>348</v>
      </c>
      <c r="F4" s="135" t="s">
        <v>37</v>
      </c>
      <c r="G4" s="777"/>
      <c r="H4" s="778"/>
    </row>
    <row r="5" spans="1:9" ht="25.5" x14ac:dyDescent="0.25">
      <c r="A5" s="161" t="s">
        <v>349</v>
      </c>
      <c r="B5" s="135"/>
      <c r="C5" s="156" t="s">
        <v>350</v>
      </c>
      <c r="D5" s="135"/>
      <c r="E5" s="159" t="s">
        <v>351</v>
      </c>
      <c r="F5" s="135"/>
      <c r="G5" s="159" t="s">
        <v>352</v>
      </c>
      <c r="H5" s="152"/>
    </row>
    <row r="6" spans="1:9" ht="28.5" customHeight="1" x14ac:dyDescent="0.25">
      <c r="A6" s="161" t="s">
        <v>353</v>
      </c>
      <c r="B6" s="745" t="s">
        <v>424</v>
      </c>
      <c r="C6" s="745"/>
      <c r="D6" s="745"/>
      <c r="E6" s="745"/>
      <c r="F6" s="745"/>
      <c r="G6" s="745"/>
      <c r="H6" s="746"/>
    </row>
    <row r="7" spans="1:9" s="319" customFormat="1" ht="44.25" customHeight="1" x14ac:dyDescent="0.25">
      <c r="A7" s="161" t="s">
        <v>782</v>
      </c>
      <c r="B7" s="768"/>
      <c r="C7" s="769"/>
      <c r="D7" s="769"/>
      <c r="E7" s="769"/>
      <c r="F7" s="769"/>
      <c r="G7" s="769"/>
      <c r="H7" s="770"/>
    </row>
    <row r="8" spans="1:9" ht="38.25" x14ac:dyDescent="0.25">
      <c r="A8" s="161" t="s">
        <v>354</v>
      </c>
      <c r="B8" s="135"/>
      <c r="C8" s="159" t="s">
        <v>355</v>
      </c>
      <c r="D8" s="135"/>
      <c r="E8" s="159" t="s">
        <v>356</v>
      </c>
      <c r="F8" s="761" t="s">
        <v>702</v>
      </c>
      <c r="G8" s="762"/>
      <c r="H8" s="763"/>
    </row>
    <row r="9" spans="1:9" ht="41.25" customHeight="1" x14ac:dyDescent="0.25">
      <c r="A9" s="161" t="s">
        <v>358</v>
      </c>
      <c r="B9" s="135"/>
      <c r="C9" s="764" t="s">
        <v>359</v>
      </c>
      <c r="D9" s="765"/>
      <c r="E9" s="766"/>
      <c r="F9" s="767"/>
      <c r="G9" s="159" t="s">
        <v>357</v>
      </c>
      <c r="H9" s="153"/>
    </row>
    <row r="10" spans="1:9" ht="16.5" thickBot="1" x14ac:dyDescent="0.3">
      <c r="A10" s="747" t="s">
        <v>339</v>
      </c>
      <c r="B10" s="748"/>
      <c r="C10" s="748"/>
      <c r="D10" s="748"/>
      <c r="E10" s="748"/>
      <c r="F10" s="748"/>
      <c r="G10" s="748"/>
      <c r="H10" s="749"/>
    </row>
    <row r="11" spans="1:9" ht="26.25" customHeight="1" x14ac:dyDescent="0.25">
      <c r="A11" s="131" t="s">
        <v>360</v>
      </c>
      <c r="B11" s="146"/>
      <c r="C11" s="132" t="s">
        <v>361</v>
      </c>
      <c r="D11" s="146"/>
      <c r="E11" s="132" t="s">
        <v>362</v>
      </c>
      <c r="F11" s="146"/>
      <c r="G11" s="132" t="s">
        <v>363</v>
      </c>
      <c r="H11" s="147" t="s">
        <v>39</v>
      </c>
    </row>
    <row r="12" spans="1:9" ht="26.25" customHeight="1" x14ac:dyDescent="0.25">
      <c r="A12" s="127" t="s">
        <v>378</v>
      </c>
      <c r="B12" s="743"/>
      <c r="C12" s="743"/>
      <c r="D12" s="743"/>
      <c r="E12" s="743"/>
      <c r="F12" s="743"/>
      <c r="G12" s="743"/>
      <c r="H12" s="744"/>
    </row>
    <row r="13" spans="1:9" ht="25.5" x14ac:dyDescent="0.25">
      <c r="A13" s="127" t="s">
        <v>296</v>
      </c>
      <c r="B13" s="146"/>
      <c r="C13" s="132" t="s">
        <v>297</v>
      </c>
      <c r="D13" s="150" t="s">
        <v>39</v>
      </c>
      <c r="E13" s="132" t="s">
        <v>298</v>
      </c>
      <c r="F13" s="772"/>
      <c r="G13" s="773"/>
      <c r="H13" s="774"/>
    </row>
    <row r="14" spans="1:9" ht="63.75" x14ac:dyDescent="0.25">
      <c r="A14" s="127" t="s">
        <v>299</v>
      </c>
      <c r="B14" s="164"/>
      <c r="C14" s="128" t="s">
        <v>300</v>
      </c>
      <c r="D14" s="165" t="s">
        <v>364</v>
      </c>
      <c r="E14" s="128" t="s">
        <v>301</v>
      </c>
      <c r="F14" s="168"/>
      <c r="G14" s="132" t="s">
        <v>302</v>
      </c>
      <c r="H14" s="167" t="s">
        <v>364</v>
      </c>
    </row>
    <row r="15" spans="1:9" ht="76.5" x14ac:dyDescent="0.25">
      <c r="A15" s="127" t="s">
        <v>303</v>
      </c>
      <c r="B15" s="148"/>
      <c r="C15" s="128" t="s">
        <v>304</v>
      </c>
      <c r="D15" s="169"/>
      <c r="E15" s="128" t="s">
        <v>305</v>
      </c>
      <c r="F15" s="164"/>
      <c r="G15" s="129"/>
      <c r="H15" s="130"/>
    </row>
    <row r="16" spans="1:9" ht="16.5" thickBot="1" x14ac:dyDescent="0.3">
      <c r="A16" s="747" t="s">
        <v>340</v>
      </c>
      <c r="B16" s="748"/>
      <c r="C16" s="748"/>
      <c r="D16" s="748"/>
      <c r="E16" s="748"/>
      <c r="F16" s="748"/>
      <c r="G16" s="748"/>
      <c r="H16" s="749"/>
    </row>
    <row r="17" spans="1:8" x14ac:dyDescent="0.25">
      <c r="A17" s="750" t="s">
        <v>334</v>
      </c>
      <c r="B17" s="171" t="s">
        <v>365</v>
      </c>
      <c r="C17" s="173" t="s">
        <v>366</v>
      </c>
      <c r="D17" s="170" t="s">
        <v>365</v>
      </c>
      <c r="E17" s="173" t="s">
        <v>366</v>
      </c>
      <c r="F17" s="170" t="s">
        <v>365</v>
      </c>
      <c r="G17" s="173" t="s">
        <v>366</v>
      </c>
      <c r="H17" s="133"/>
    </row>
    <row r="18" spans="1:8" x14ac:dyDescent="0.25">
      <c r="A18" s="751"/>
      <c r="B18" s="171" t="s">
        <v>365</v>
      </c>
      <c r="C18" s="174" t="s">
        <v>366</v>
      </c>
      <c r="D18" s="171" t="s">
        <v>365</v>
      </c>
      <c r="E18" s="174" t="s">
        <v>366</v>
      </c>
      <c r="F18" s="171" t="s">
        <v>365</v>
      </c>
      <c r="G18" s="174" t="s">
        <v>366</v>
      </c>
      <c r="H18" s="130"/>
    </row>
    <row r="19" spans="1:8" x14ac:dyDescent="0.25">
      <c r="A19" s="751"/>
      <c r="B19" s="171" t="s">
        <v>365</v>
      </c>
      <c r="C19" s="174" t="s">
        <v>366</v>
      </c>
      <c r="D19" s="171" t="s">
        <v>365</v>
      </c>
      <c r="E19" s="174" t="s">
        <v>366</v>
      </c>
      <c r="F19" s="171" t="s">
        <v>365</v>
      </c>
      <c r="G19" s="174" t="s">
        <v>366</v>
      </c>
      <c r="H19" s="130"/>
    </row>
    <row r="20" spans="1:8" ht="15.75" thickBot="1" x14ac:dyDescent="0.3">
      <c r="A20" s="752"/>
      <c r="B20" s="172" t="s">
        <v>365</v>
      </c>
      <c r="C20" s="175" t="s">
        <v>366</v>
      </c>
      <c r="D20" s="172" t="s">
        <v>365</v>
      </c>
      <c r="E20" s="175" t="s">
        <v>366</v>
      </c>
      <c r="F20" s="172" t="s">
        <v>365</v>
      </c>
      <c r="G20" s="175" t="s">
        <v>366</v>
      </c>
      <c r="H20" s="134"/>
    </row>
    <row r="21" spans="1:8" ht="16.5" thickBot="1" x14ac:dyDescent="0.3">
      <c r="A21" s="753" t="s">
        <v>341</v>
      </c>
      <c r="B21" s="754"/>
      <c r="C21" s="754"/>
      <c r="D21" s="754"/>
      <c r="E21" s="754"/>
      <c r="F21" s="754"/>
      <c r="G21" s="754"/>
      <c r="H21" s="755"/>
    </row>
    <row r="22" spans="1:8" x14ac:dyDescent="0.25">
      <c r="A22" s="756" t="s">
        <v>335</v>
      </c>
      <c r="B22" s="170" t="s">
        <v>365</v>
      </c>
      <c r="C22" s="173" t="s">
        <v>366</v>
      </c>
      <c r="D22" s="170" t="s">
        <v>365</v>
      </c>
      <c r="E22" s="173" t="s">
        <v>366</v>
      </c>
      <c r="F22" s="170" t="s">
        <v>365</v>
      </c>
      <c r="G22" s="173" t="s">
        <v>366</v>
      </c>
      <c r="H22" s="130"/>
    </row>
    <row r="23" spans="1:8" x14ac:dyDescent="0.25">
      <c r="A23" s="751"/>
      <c r="B23" s="171" t="s">
        <v>365</v>
      </c>
      <c r="C23" s="174" t="s">
        <v>366</v>
      </c>
      <c r="D23" s="171" t="s">
        <v>365</v>
      </c>
      <c r="E23" s="174" t="s">
        <v>366</v>
      </c>
      <c r="F23" s="171" t="s">
        <v>365</v>
      </c>
      <c r="G23" s="174" t="s">
        <v>366</v>
      </c>
      <c r="H23" s="130"/>
    </row>
    <row r="24" spans="1:8" x14ac:dyDescent="0.25">
      <c r="A24" s="751"/>
      <c r="B24" s="171" t="s">
        <v>365</v>
      </c>
      <c r="C24" s="174" t="s">
        <v>366</v>
      </c>
      <c r="D24" s="171" t="s">
        <v>365</v>
      </c>
      <c r="E24" s="174" t="s">
        <v>366</v>
      </c>
      <c r="F24" s="171" t="s">
        <v>365</v>
      </c>
      <c r="G24" s="174" t="s">
        <v>366</v>
      </c>
      <c r="H24" s="130"/>
    </row>
    <row r="25" spans="1:8" x14ac:dyDescent="0.25">
      <c r="A25" s="757"/>
      <c r="B25" s="171" t="s">
        <v>365</v>
      </c>
      <c r="C25" s="174" t="s">
        <v>366</v>
      </c>
      <c r="D25" s="171" t="s">
        <v>365</v>
      </c>
      <c r="E25" s="174" t="s">
        <v>366</v>
      </c>
      <c r="F25" s="171" t="s">
        <v>365</v>
      </c>
      <c r="G25" s="174" t="s">
        <v>366</v>
      </c>
      <c r="H25" s="130"/>
    </row>
    <row r="26" spans="1:8" ht="16.5" thickBot="1" x14ac:dyDescent="0.3">
      <c r="A26" s="747" t="s">
        <v>342</v>
      </c>
      <c r="B26" s="748"/>
      <c r="C26" s="748"/>
      <c r="D26" s="748"/>
      <c r="E26" s="748"/>
      <c r="F26" s="748"/>
      <c r="G26" s="748"/>
      <c r="H26" s="749"/>
    </row>
    <row r="27" spans="1:8" x14ac:dyDescent="0.25">
      <c r="A27" s="756" t="s">
        <v>336</v>
      </c>
      <c r="B27" s="170" t="s">
        <v>365</v>
      </c>
      <c r="C27" s="173" t="s">
        <v>367</v>
      </c>
      <c r="D27" s="170" t="s">
        <v>365</v>
      </c>
      <c r="E27" s="173" t="s">
        <v>367</v>
      </c>
      <c r="F27" s="170" t="s">
        <v>365</v>
      </c>
      <c r="G27" s="173" t="s">
        <v>367</v>
      </c>
      <c r="H27" s="130"/>
    </row>
    <row r="28" spans="1:8" x14ac:dyDescent="0.25">
      <c r="A28" s="751"/>
      <c r="B28" s="171" t="s">
        <v>365</v>
      </c>
      <c r="C28" s="174" t="s">
        <v>367</v>
      </c>
      <c r="D28" s="171" t="s">
        <v>365</v>
      </c>
      <c r="E28" s="174" t="s">
        <v>367</v>
      </c>
      <c r="F28" s="171" t="s">
        <v>365</v>
      </c>
      <c r="G28" s="174" t="s">
        <v>367</v>
      </c>
      <c r="H28" s="130"/>
    </row>
    <row r="29" spans="1:8" x14ac:dyDescent="0.25">
      <c r="A29" s="751"/>
      <c r="B29" s="171" t="s">
        <v>365</v>
      </c>
      <c r="C29" s="174" t="s">
        <v>367</v>
      </c>
      <c r="D29" s="171" t="s">
        <v>365</v>
      </c>
      <c r="E29" s="174" t="s">
        <v>367</v>
      </c>
      <c r="F29" s="171" t="s">
        <v>365</v>
      </c>
      <c r="G29" s="174" t="s">
        <v>367</v>
      </c>
      <c r="H29" s="130"/>
    </row>
    <row r="30" spans="1:8" x14ac:dyDescent="0.25">
      <c r="A30" s="757"/>
      <c r="B30" s="171" t="s">
        <v>365</v>
      </c>
      <c r="C30" s="174" t="s">
        <v>367</v>
      </c>
      <c r="D30" s="171" t="s">
        <v>365</v>
      </c>
      <c r="E30" s="174" t="s">
        <v>367</v>
      </c>
      <c r="F30" s="171" t="s">
        <v>365</v>
      </c>
      <c r="G30" s="174" t="s">
        <v>367</v>
      </c>
      <c r="H30" s="130"/>
    </row>
    <row r="31" spans="1:8" s="126" customFormat="1" ht="16.5" thickBot="1" x14ac:dyDescent="0.3">
      <c r="A31" s="758" t="s">
        <v>368</v>
      </c>
      <c r="B31" s="759"/>
      <c r="C31" s="759"/>
      <c r="D31" s="759"/>
      <c r="E31" s="759"/>
      <c r="F31" s="759"/>
      <c r="G31" s="759"/>
      <c r="H31" s="760"/>
    </row>
    <row r="32" spans="1:8" ht="54.75" customHeight="1" thickBot="1" x14ac:dyDescent="0.3">
      <c r="A32" s="137" t="s">
        <v>306</v>
      </c>
      <c r="B32" s="741"/>
      <c r="C32" s="741"/>
      <c r="D32" s="741"/>
      <c r="E32" s="741"/>
      <c r="F32" s="741"/>
      <c r="G32" s="741"/>
      <c r="H32" s="742"/>
    </row>
  </sheetData>
  <sheetProtection algorithmName="SHA-512" hashValue="nn12av4kJaps6y7lHvAhIdnCGRG7HHQfOi5rl+K+xltK3W0rW8EKTk3NlvsHGof0G95pRCWndUnIsZgYiQ9c2Q==" saltValue="GbCWrA3LyY3RMgU1TO8cyA==" spinCount="100000" sheet="1" objects="1" scenarios="1" selectLockedCells="1"/>
  <mergeCells count="19">
    <mergeCell ref="A1:I1"/>
    <mergeCell ref="A10:H10"/>
    <mergeCell ref="A2:H2"/>
    <mergeCell ref="F13:H13"/>
    <mergeCell ref="G3:H4"/>
    <mergeCell ref="B32:H32"/>
    <mergeCell ref="B12:H12"/>
    <mergeCell ref="B6:H6"/>
    <mergeCell ref="A16:H16"/>
    <mergeCell ref="A17:A20"/>
    <mergeCell ref="A21:H21"/>
    <mergeCell ref="A22:A25"/>
    <mergeCell ref="A26:H26"/>
    <mergeCell ref="A27:A30"/>
    <mergeCell ref="A31:H31"/>
    <mergeCell ref="F8:H8"/>
    <mergeCell ref="C9:D9"/>
    <mergeCell ref="E9:F9"/>
    <mergeCell ref="B7:H7"/>
  </mergeCells>
  <dataValidations xWindow="1048" yWindow="684" count="7">
    <dataValidation type="list" allowBlank="1" showInputMessage="1" showErrorMessage="1" promptTitle="Remediation Plan" prompt="Please select the type of remediation plan from the drop down list." sqref="B3">
      <formula1>Remediation_Information__Plan</formula1>
    </dataValidation>
    <dataValidation type="list" allowBlank="1" showInputMessage="1" showErrorMessage="1" promptTitle="Remediation Technology" prompt="Please select remediation technology from the drop down list." sqref="F3">
      <formula1>Remediation_Information__Technology</formula1>
    </dataValidation>
    <dataValidation type="list" allowBlank="1" showInputMessage="1" showErrorMessage="1" promptTitle="Type of Remediation Unit" prompt="Please select the type of remediation unit from the drop down list." sqref="H11">
      <formula1>Type_of_Unit</formula1>
    </dataValidation>
    <dataValidation type="list" allowBlank="1" showInputMessage="1" showErrorMessage="1" promptTitle="Remediation Unit Owner" prompt="Please select the owner of the remediation unit from the drop down list." sqref="D13">
      <formula1>Remediation_Unit_Owner</formula1>
    </dataValidation>
    <dataValidation type="list" allowBlank="1" showInputMessage="1" showErrorMessage="1" promptTitle="Non-Petroleum Substances" prompt="Please select the non-petroleum related substance released from the drop down list." sqref="E9:F9">
      <formula1>Non_Petroleum_Substances</formula1>
    </dataValidation>
    <dataValidation type="list" allowBlank="1" showInputMessage="1" showErrorMessage="1" promptTitle="Substances Released" prompt="Please select the substance released from the drop down list.  Multiple substances may be selected." sqref="F8:H8">
      <formula1>Substances_Released</formula1>
    </dataValidation>
    <dataValidation type="list" allowBlank="1" showInputMessage="1" showErrorMessage="1" promptTitle="Projected Duration" prompt="Select the projected duration in months from drop down menu." sqref="F4">
      <formula1>Projected_Duration</formula1>
    </dataValidation>
  </dataValidations>
  <pageMargins left="0.25" right="0.19218750000000001" top="0.95104166666666667" bottom="0.75" header="0.3" footer="0.3"/>
  <pageSetup scale="81" fitToHeight="0" orientation="landscape" r:id="rId1"/>
  <headerFooter>
    <oddHeader>&amp;C&amp;"-,Bold"&amp;20UST Cleanup Fund Program Project Execution Plan
Remediation Information</oddHeader>
    <oddFooter>&amp;LRevision 2.0
February 1, 2018&amp;CPage &amp;P of &amp;N</oddFooter>
  </headerFooter>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63"/>
  <sheetViews>
    <sheetView zoomScaleNormal="100" workbookViewId="0">
      <selection activeCell="I7" sqref="I7"/>
    </sheetView>
  </sheetViews>
  <sheetFormatPr defaultColWidth="9.140625" defaultRowHeight="12.75" x14ac:dyDescent="0.2"/>
  <cols>
    <col min="1" max="1" width="30.140625" style="9" customWidth="1"/>
    <col min="2" max="2" width="47.5703125" style="9" customWidth="1"/>
    <col min="3" max="9" width="11.42578125" style="9" customWidth="1"/>
    <col min="10" max="14" width="9" style="9" customWidth="1"/>
    <col min="15" max="15" width="9.28515625" style="9" hidden="1" customWidth="1"/>
    <col min="16" max="26" width="12.85546875" style="9" hidden="1" customWidth="1"/>
    <col min="27" max="16384" width="9.140625" style="9"/>
  </cols>
  <sheetData>
    <row r="1" spans="1:25" ht="15.75" x14ac:dyDescent="0.25">
      <c r="A1" s="123" t="s">
        <v>223</v>
      </c>
      <c r="B1" s="114" t="str">
        <f>IF('Summary Page'!E5="", "(auto-fill from Summary Page) ", 'Summary Page'!E5)</f>
        <v xml:space="preserve">(auto-fill from Summary Page) </v>
      </c>
      <c r="C1" s="121"/>
      <c r="D1" s="122"/>
      <c r="E1" s="123" t="s">
        <v>225</v>
      </c>
      <c r="F1" s="780" t="str">
        <f>IF('Summary Page'!F6="", "(auto-fill from Summary Page)", 'Summary Page'!F6)</f>
        <v>(auto-fill from Summary Page)</v>
      </c>
      <c r="G1" s="780" t="e">
        <f xml:space="preserve"> IF(#REF!="(Enter Project or Site Name Here)", " ",#REF!)</f>
        <v>#REF!</v>
      </c>
      <c r="H1" s="780" t="e">
        <f xml:space="preserve"> IF(#REF!="(Enter Project or Site Name Here)", " ",#REF!)</f>
        <v>#REF!</v>
      </c>
      <c r="I1" s="296"/>
    </row>
    <row r="2" spans="1:25" ht="15.75" x14ac:dyDescent="0.25">
      <c r="A2" s="123" t="s">
        <v>224</v>
      </c>
      <c r="B2" s="114" t="str">
        <f>IF('Summary Page'!AC3="(select)", "(auto-fill from Summary Page)", 'Summary Page'!AC3)</f>
        <v>(auto-fill from Summary Page)</v>
      </c>
      <c r="C2" s="121"/>
      <c r="D2" s="122"/>
      <c r="E2" s="123" t="s">
        <v>226</v>
      </c>
      <c r="F2" s="781" t="str">
        <f>IF('Summary Page'!AC2="", "(auto-fill from Summary Page) ", 'Summary Page'!AC2)</f>
        <v xml:space="preserve">(auto-fill from Summary Page) </v>
      </c>
      <c r="G2" s="781" t="e">
        <f xml:space="preserve"> IF(#REF!="(mm/dd/yy)", " ",#REF!)</f>
        <v>#REF!</v>
      </c>
      <c r="H2" s="781" t="e">
        <f xml:space="preserve"> IF(#REF!="(mm/dd/yy)", " ",#REF!)</f>
        <v>#REF!</v>
      </c>
      <c r="I2" s="297"/>
    </row>
    <row r="3" spans="1:25" ht="15.75" x14ac:dyDescent="0.25">
      <c r="A3" s="123"/>
      <c r="B3" s="117"/>
      <c r="C3" s="115"/>
      <c r="D3" s="116"/>
      <c r="E3" s="116"/>
      <c r="F3" s="118"/>
      <c r="G3" s="118"/>
      <c r="H3" s="118"/>
      <c r="I3" s="298"/>
      <c r="J3" s="43"/>
      <c r="K3" s="43"/>
      <c r="L3" s="43"/>
      <c r="M3" s="43"/>
      <c r="N3" s="43"/>
      <c r="Q3" s="779" t="s">
        <v>197</v>
      </c>
      <c r="R3" s="779"/>
      <c r="S3" s="779"/>
      <c r="T3" s="779"/>
      <c r="U3" s="779"/>
      <c r="V3" s="779"/>
      <c r="W3" s="779"/>
    </row>
    <row r="4" spans="1:25" ht="13.5" thickBot="1" x14ac:dyDescent="0.25">
      <c r="A4" s="44"/>
      <c r="I4" s="29"/>
    </row>
    <row r="5" spans="1:25" ht="51" customHeight="1" thickBot="1" x14ac:dyDescent="0.3">
      <c r="A5" s="145" t="s">
        <v>376</v>
      </c>
      <c r="B5" s="111"/>
      <c r="C5" s="318"/>
      <c r="D5" s="299" t="s">
        <v>581</v>
      </c>
      <c r="E5" s="45" t="s">
        <v>582</v>
      </c>
      <c r="F5" s="45" t="s">
        <v>583</v>
      </c>
      <c r="G5" s="45" t="s">
        <v>598</v>
      </c>
      <c r="H5" s="45" t="s">
        <v>599</v>
      </c>
      <c r="I5" s="46" t="s">
        <v>600</v>
      </c>
      <c r="J5" s="47"/>
      <c r="K5" s="47"/>
      <c r="L5" s="47"/>
      <c r="M5" s="47"/>
      <c r="N5" s="47"/>
      <c r="P5" s="48" t="s">
        <v>198</v>
      </c>
      <c r="Q5" s="49" t="s">
        <v>199</v>
      </c>
      <c r="R5" s="50" t="s">
        <v>172</v>
      </c>
      <c r="S5" s="50" t="s">
        <v>173</v>
      </c>
      <c r="T5" s="50" t="s">
        <v>174</v>
      </c>
      <c r="U5" s="50" t="s">
        <v>175</v>
      </c>
      <c r="V5" s="50" t="s">
        <v>176</v>
      </c>
      <c r="W5" s="50" t="s">
        <v>177</v>
      </c>
      <c r="X5" s="51" t="s">
        <v>178</v>
      </c>
      <c r="Y5" s="48" t="s">
        <v>200</v>
      </c>
    </row>
    <row r="6" spans="1:25" ht="22.5" customHeight="1" thickBot="1" x14ac:dyDescent="0.25">
      <c r="A6" s="782" t="s">
        <v>94</v>
      </c>
      <c r="B6" s="784" t="s">
        <v>99</v>
      </c>
      <c r="C6" s="789" t="s">
        <v>206</v>
      </c>
      <c r="D6" s="786" t="s">
        <v>227</v>
      </c>
      <c r="E6" s="787"/>
      <c r="F6" s="787"/>
      <c r="G6" s="787"/>
      <c r="H6" s="787"/>
      <c r="I6" s="788"/>
      <c r="J6" s="47"/>
      <c r="K6" s="47"/>
      <c r="L6" s="47"/>
      <c r="M6" s="47"/>
      <c r="N6" s="47"/>
      <c r="P6" s="85"/>
      <c r="Q6" s="86"/>
      <c r="R6" s="87"/>
      <c r="S6" s="87"/>
      <c r="T6" s="87"/>
      <c r="U6" s="87"/>
      <c r="V6" s="87"/>
      <c r="W6" s="87"/>
      <c r="X6" s="88"/>
      <c r="Y6" s="85"/>
    </row>
    <row r="7" spans="1:25" ht="36.75" customHeight="1" thickBot="1" x14ac:dyDescent="0.25">
      <c r="A7" s="783"/>
      <c r="B7" s="785"/>
      <c r="C7" s="790"/>
      <c r="D7" s="142" t="s">
        <v>39</v>
      </c>
      <c r="E7" s="143" t="s">
        <v>39</v>
      </c>
      <c r="F7" s="143" t="s">
        <v>39</v>
      </c>
      <c r="G7" s="143" t="s">
        <v>39</v>
      </c>
      <c r="H7" s="143" t="s">
        <v>39</v>
      </c>
      <c r="I7" s="144" t="s">
        <v>39</v>
      </c>
      <c r="J7" s="47"/>
      <c r="K7" s="47"/>
      <c r="L7" s="47"/>
      <c r="M7" s="47"/>
      <c r="N7" s="47"/>
      <c r="P7" s="85"/>
      <c r="Q7" s="86"/>
      <c r="R7" s="87"/>
      <c r="S7" s="87"/>
      <c r="T7" s="87"/>
      <c r="U7" s="87"/>
      <c r="V7" s="87"/>
      <c r="W7" s="87"/>
      <c r="X7" s="88"/>
      <c r="Y7" s="85"/>
    </row>
    <row r="8" spans="1:25" ht="15" customHeight="1" x14ac:dyDescent="0.25">
      <c r="A8" s="286" t="s">
        <v>100</v>
      </c>
      <c r="B8" s="287" t="s">
        <v>201</v>
      </c>
      <c r="C8" s="101">
        <f t="shared" ref="C8:C40" si="0">SUM(D8:I8)</f>
        <v>0</v>
      </c>
      <c r="D8" s="94">
        <f>'1.0 Project Management'!E8</f>
        <v>0</v>
      </c>
      <c r="E8" s="94">
        <f>'1.0 Project Management'!K8</f>
        <v>0</v>
      </c>
      <c r="F8" s="94">
        <f>'1.0 Project Management'!Q8</f>
        <v>0</v>
      </c>
      <c r="G8" s="94">
        <f>'1.0 Project Management'!W8</f>
        <v>0</v>
      </c>
      <c r="H8" s="94">
        <f>'1.0 Project Management'!AC8</f>
        <v>0</v>
      </c>
      <c r="I8" s="403">
        <f>'1.0 Project Management'!AI8</f>
        <v>0</v>
      </c>
      <c r="J8" s="29"/>
      <c r="K8" s="29"/>
      <c r="L8" s="29"/>
      <c r="M8" s="29"/>
      <c r="N8" s="29"/>
      <c r="O8" s="9">
        <v>2.1</v>
      </c>
      <c r="P8" s="53">
        <v>8888</v>
      </c>
      <c r="Q8" s="53"/>
      <c r="R8" s="53"/>
      <c r="S8" s="53">
        <v>30</v>
      </c>
      <c r="T8" s="53">
        <v>70</v>
      </c>
      <c r="U8" s="53"/>
      <c r="V8" s="53"/>
      <c r="W8" s="53"/>
      <c r="X8" s="53"/>
      <c r="Y8" s="53"/>
    </row>
    <row r="9" spans="1:25" ht="15" customHeight="1" x14ac:dyDescent="0.25">
      <c r="A9" s="200"/>
      <c r="B9" s="310" t="s">
        <v>704</v>
      </c>
      <c r="C9" s="311">
        <f t="shared" si="0"/>
        <v>0</v>
      </c>
      <c r="D9" s="312">
        <f>'1.0 Project Management'!E15</f>
        <v>0</v>
      </c>
      <c r="E9" s="312">
        <f>'1.0 Project Management'!K15</f>
        <v>0</v>
      </c>
      <c r="F9" s="312">
        <f>'1.0 Project Management'!Q15</f>
        <v>0</v>
      </c>
      <c r="G9" s="312">
        <f>'1.0 Project Management'!W15</f>
        <v>0</v>
      </c>
      <c r="H9" s="312">
        <f>'1.0 Project Management'!AC15</f>
        <v>0</v>
      </c>
      <c r="I9" s="404">
        <f>'1.0 Project Management'!AI15</f>
        <v>0</v>
      </c>
      <c r="J9" s="29"/>
      <c r="K9" s="29"/>
      <c r="L9" s="29"/>
      <c r="M9" s="29"/>
      <c r="N9" s="29"/>
      <c r="P9" s="53"/>
      <c r="Q9" s="53"/>
      <c r="R9" s="53"/>
      <c r="S9" s="53"/>
      <c r="T9" s="53"/>
      <c r="U9" s="53"/>
      <c r="V9" s="53"/>
      <c r="W9" s="53"/>
      <c r="X9" s="53"/>
      <c r="Y9" s="53"/>
    </row>
    <row r="10" spans="1:25" ht="15" customHeight="1" x14ac:dyDescent="0.25">
      <c r="A10" s="200"/>
      <c r="B10" s="310" t="s">
        <v>705</v>
      </c>
      <c r="C10" s="311">
        <f t="shared" si="0"/>
        <v>0</v>
      </c>
      <c r="D10" s="312">
        <f>'1.0 Project Management'!E26</f>
        <v>0</v>
      </c>
      <c r="E10" s="312">
        <f>'1.0 Project Management'!K26</f>
        <v>0</v>
      </c>
      <c r="F10" s="312">
        <f>'1.0 Project Management'!Q26</f>
        <v>0</v>
      </c>
      <c r="G10" s="312">
        <f>'1.0 Project Management'!W26</f>
        <v>0</v>
      </c>
      <c r="H10" s="312">
        <f>'1.0 Project Management'!AC26</f>
        <v>0</v>
      </c>
      <c r="I10" s="404">
        <f>'1.0 Project Management'!AI26</f>
        <v>0</v>
      </c>
      <c r="J10" s="29"/>
      <c r="K10" s="29"/>
      <c r="L10" s="29"/>
      <c r="M10" s="29"/>
      <c r="N10" s="29"/>
      <c r="P10" s="53"/>
      <c r="Q10" s="53"/>
      <c r="R10" s="53"/>
      <c r="S10" s="53"/>
      <c r="T10" s="53"/>
      <c r="U10" s="53"/>
      <c r="V10" s="53"/>
      <c r="W10" s="53"/>
      <c r="X10" s="53"/>
      <c r="Y10" s="53"/>
    </row>
    <row r="11" spans="1:25" ht="15" customHeight="1" thickBot="1" x14ac:dyDescent="0.3">
      <c r="A11" s="200"/>
      <c r="B11" s="288" t="s">
        <v>706</v>
      </c>
      <c r="C11" s="284">
        <f t="shared" si="0"/>
        <v>0</v>
      </c>
      <c r="D11" s="99">
        <f>'1.0 Project Management'!E37</f>
        <v>0</v>
      </c>
      <c r="E11" s="99">
        <f>'1.0 Project Management'!K37</f>
        <v>0</v>
      </c>
      <c r="F11" s="99">
        <f>'1.0 Project Management'!Q37</f>
        <v>0</v>
      </c>
      <c r="G11" s="99">
        <f>'1.0 Project Management'!W37</f>
        <v>0</v>
      </c>
      <c r="H11" s="99">
        <f>'1.0 Project Management'!AC37</f>
        <v>0</v>
      </c>
      <c r="I11" s="69">
        <f>'1.0 Project Management'!AI37</f>
        <v>0</v>
      </c>
      <c r="J11" s="29"/>
      <c r="K11" s="29"/>
      <c r="L11" s="29"/>
      <c r="M11" s="29"/>
      <c r="N11" s="29"/>
      <c r="P11" s="53"/>
      <c r="Q11" s="53"/>
      <c r="R11" s="53"/>
      <c r="S11" s="53"/>
      <c r="T11" s="53"/>
      <c r="U11" s="53"/>
      <c r="V11" s="53"/>
      <c r="W11" s="53"/>
      <c r="X11" s="53"/>
      <c r="Y11" s="53"/>
    </row>
    <row r="12" spans="1:25" ht="20.100000000000001" customHeight="1" thickTop="1" thickBot="1" x14ac:dyDescent="0.3">
      <c r="A12" s="223"/>
      <c r="B12" s="289" t="s">
        <v>104</v>
      </c>
      <c r="C12" s="105">
        <f t="shared" si="0"/>
        <v>0</v>
      </c>
      <c r="D12" s="96">
        <f>SUM(D8:D11)</f>
        <v>0</v>
      </c>
      <c r="E12" s="96">
        <f t="shared" ref="E12:I12" si="1">SUM(E8:E11)</f>
        <v>0</v>
      </c>
      <c r="F12" s="96">
        <f t="shared" si="1"/>
        <v>0</v>
      </c>
      <c r="G12" s="96">
        <f t="shared" si="1"/>
        <v>0</v>
      </c>
      <c r="H12" s="96">
        <f t="shared" si="1"/>
        <v>0</v>
      </c>
      <c r="I12" s="54">
        <f t="shared" si="1"/>
        <v>0</v>
      </c>
      <c r="J12" s="55"/>
      <c r="K12" s="55"/>
      <c r="L12" s="55"/>
      <c r="M12" s="55"/>
      <c r="N12" s="55"/>
      <c r="P12" s="53"/>
      <c r="Q12" s="53"/>
      <c r="R12" s="53"/>
      <c r="S12" s="53"/>
      <c r="T12" s="53"/>
      <c r="U12" s="53"/>
      <c r="V12" s="53"/>
      <c r="W12" s="53"/>
      <c r="X12" s="53"/>
      <c r="Y12" s="53"/>
    </row>
    <row r="13" spans="1:25" ht="15" customHeight="1" x14ac:dyDescent="0.25">
      <c r="A13" s="200" t="s">
        <v>101</v>
      </c>
      <c r="B13" s="290" t="s">
        <v>102</v>
      </c>
      <c r="C13" s="102">
        <f t="shared" si="0"/>
        <v>0</v>
      </c>
      <c r="D13" s="77">
        <f>'2.0 Site Assessment'!E14</f>
        <v>0</v>
      </c>
      <c r="E13" s="56">
        <f>'2.0 Site Assessment'!K14</f>
        <v>0</v>
      </c>
      <c r="F13" s="56">
        <f>'2.0 Site Assessment'!Q14</f>
        <v>0</v>
      </c>
      <c r="G13" s="56">
        <f>'2.0 Site Assessment'!W14</f>
        <v>0</v>
      </c>
      <c r="H13" s="56">
        <f>'2.0 Site Assessment'!AC14</f>
        <v>0</v>
      </c>
      <c r="I13" s="57">
        <f>'2.0 Site Assessment'!AI14</f>
        <v>0</v>
      </c>
      <c r="J13" s="55"/>
      <c r="K13" s="55"/>
      <c r="L13" s="55"/>
      <c r="M13" s="55"/>
      <c r="N13" s="55"/>
      <c r="P13" s="53"/>
      <c r="Q13" s="53"/>
      <c r="R13" s="53"/>
      <c r="S13" s="53"/>
      <c r="T13" s="53"/>
      <c r="U13" s="53"/>
      <c r="V13" s="53"/>
      <c r="W13" s="53"/>
      <c r="X13" s="53"/>
      <c r="Y13" s="53"/>
    </row>
    <row r="14" spans="1:25" ht="15" customHeight="1" x14ac:dyDescent="0.25">
      <c r="A14" s="200"/>
      <c r="B14" s="290" t="s">
        <v>657</v>
      </c>
      <c r="C14" s="102">
        <f t="shared" si="0"/>
        <v>0</v>
      </c>
      <c r="D14" s="77">
        <f>'2.0 Site Assessment'!E62</f>
        <v>0</v>
      </c>
      <c r="E14" s="56">
        <f>'2.0 Site Assessment'!K62</f>
        <v>0</v>
      </c>
      <c r="F14" s="56">
        <f>'2.0 Site Assessment'!Q62</f>
        <v>0</v>
      </c>
      <c r="G14" s="56">
        <f>'2.0 Site Assessment'!W62</f>
        <v>0</v>
      </c>
      <c r="H14" s="56">
        <f>'2.0 Site Assessment'!AC62</f>
        <v>0</v>
      </c>
      <c r="I14" s="57">
        <f>'2.0 Site Assessment'!AI62</f>
        <v>0</v>
      </c>
      <c r="J14" s="55"/>
      <c r="K14" s="55"/>
      <c r="L14" s="55"/>
      <c r="M14" s="55"/>
      <c r="N14" s="55"/>
      <c r="P14" s="53"/>
      <c r="Q14" s="53"/>
      <c r="R14" s="53"/>
      <c r="S14" s="53"/>
      <c r="T14" s="53"/>
      <c r="U14" s="53"/>
      <c r="V14" s="53"/>
      <c r="W14" s="53"/>
      <c r="X14" s="53"/>
      <c r="Y14" s="53"/>
    </row>
    <row r="15" spans="1:25" ht="15" customHeight="1" x14ac:dyDescent="0.25">
      <c r="A15" s="200"/>
      <c r="B15" s="290" t="s">
        <v>103</v>
      </c>
      <c r="C15" s="102">
        <f t="shared" si="0"/>
        <v>0</v>
      </c>
      <c r="D15" s="77">
        <f>'2.0 Site Assessment'!E76</f>
        <v>0</v>
      </c>
      <c r="E15" s="56">
        <f>'2.0 Site Assessment'!K76</f>
        <v>0</v>
      </c>
      <c r="F15" s="56">
        <f>'2.0 Site Assessment'!Q76</f>
        <v>0</v>
      </c>
      <c r="G15" s="56">
        <f>'2.0 Site Assessment'!W76</f>
        <v>0</v>
      </c>
      <c r="H15" s="56">
        <f>'2.0 Site Assessment'!AC76</f>
        <v>0</v>
      </c>
      <c r="I15" s="57">
        <f>'2.0 Site Assessment'!AI76</f>
        <v>0</v>
      </c>
      <c r="J15" s="55"/>
      <c r="K15" s="55"/>
      <c r="L15" s="55"/>
      <c r="M15" s="55"/>
      <c r="N15" s="55"/>
      <c r="P15" s="53"/>
      <c r="Q15" s="53"/>
      <c r="R15" s="53"/>
      <c r="S15" s="53"/>
      <c r="T15" s="53"/>
      <c r="U15" s="53"/>
      <c r="V15" s="53"/>
      <c r="W15" s="53"/>
      <c r="X15" s="53"/>
      <c r="Y15" s="53"/>
    </row>
    <row r="16" spans="1:25" ht="15" customHeight="1" x14ac:dyDescent="0.25">
      <c r="A16" s="200"/>
      <c r="B16" s="291" t="s">
        <v>584</v>
      </c>
      <c r="C16" s="103">
        <f t="shared" si="0"/>
        <v>0</v>
      </c>
      <c r="D16" s="97">
        <f>'2.0 Site Assessment'!E81</f>
        <v>0</v>
      </c>
      <c r="E16" s="58">
        <f>'2.0 Site Assessment'!K81</f>
        <v>0</v>
      </c>
      <c r="F16" s="58">
        <f>'2.0 Site Assessment'!Q81</f>
        <v>0</v>
      </c>
      <c r="G16" s="58">
        <f>'2.0 Site Assessment'!W81</f>
        <v>0</v>
      </c>
      <c r="H16" s="58">
        <f>'2.0 Site Assessment'!AC81</f>
        <v>0</v>
      </c>
      <c r="I16" s="59">
        <f>'2.0 Site Assessment'!AI81</f>
        <v>0</v>
      </c>
      <c r="J16" s="55"/>
      <c r="K16" s="55"/>
      <c r="L16" s="55"/>
      <c r="M16" s="55"/>
      <c r="N16" s="55"/>
      <c r="P16" s="53"/>
      <c r="Q16" s="53"/>
      <c r="R16" s="53"/>
      <c r="S16" s="53"/>
      <c r="T16" s="53"/>
      <c r="U16" s="53"/>
      <c r="V16" s="53"/>
      <c r="W16" s="53"/>
      <c r="X16" s="53"/>
      <c r="Y16" s="53"/>
    </row>
    <row r="17" spans="1:25" ht="15" customHeight="1" x14ac:dyDescent="0.25">
      <c r="A17" s="200"/>
      <c r="B17" s="291" t="s">
        <v>564</v>
      </c>
      <c r="C17" s="103">
        <f t="shared" si="0"/>
        <v>0</v>
      </c>
      <c r="D17" s="97">
        <f>'2.0 Site Assessment'!E116</f>
        <v>0</v>
      </c>
      <c r="E17" s="58">
        <f>'2.0 Site Assessment'!K116</f>
        <v>0</v>
      </c>
      <c r="F17" s="58">
        <f>'2.0 Site Assessment'!Q116</f>
        <v>0</v>
      </c>
      <c r="G17" s="58">
        <f>'2.0 Site Assessment'!W116</f>
        <v>0</v>
      </c>
      <c r="H17" s="58">
        <f>'2.0 Site Assessment'!AC116</f>
        <v>0</v>
      </c>
      <c r="I17" s="59">
        <f>'2.0 Site Assessment'!AI116</f>
        <v>0</v>
      </c>
      <c r="J17" s="55"/>
      <c r="K17" s="55"/>
      <c r="L17" s="55"/>
      <c r="M17" s="55"/>
      <c r="N17" s="55"/>
      <c r="P17" s="53"/>
      <c r="Q17" s="53"/>
      <c r="R17" s="53"/>
      <c r="S17" s="53"/>
      <c r="T17" s="53"/>
      <c r="U17" s="53"/>
      <c r="V17" s="53"/>
      <c r="W17" s="53"/>
      <c r="X17" s="53"/>
      <c r="Y17" s="53"/>
    </row>
    <row r="18" spans="1:25" ht="15" customHeight="1" thickBot="1" x14ac:dyDescent="0.3">
      <c r="A18" s="200"/>
      <c r="B18" s="288" t="s">
        <v>585</v>
      </c>
      <c r="C18" s="104">
        <f t="shared" si="0"/>
        <v>0</v>
      </c>
      <c r="D18" s="98">
        <f>'2.0 Site Assessment'!E129</f>
        <v>0</v>
      </c>
      <c r="E18" s="60">
        <f>'2.0 Site Assessment'!K129</f>
        <v>0</v>
      </c>
      <c r="F18" s="60">
        <f>'2.0 Site Assessment'!Q129</f>
        <v>0</v>
      </c>
      <c r="G18" s="60">
        <f>'2.0 Site Assessment'!W129</f>
        <v>0</v>
      </c>
      <c r="H18" s="60">
        <f>'2.0 Site Assessment'!AC129</f>
        <v>0</v>
      </c>
      <c r="I18" s="61">
        <f>'2.0 Site Assessment'!AI129</f>
        <v>0</v>
      </c>
      <c r="J18" s="55"/>
      <c r="K18" s="55"/>
      <c r="L18" s="55"/>
      <c r="M18" s="55"/>
      <c r="N18" s="55"/>
      <c r="P18" s="53"/>
      <c r="Q18" s="53"/>
      <c r="R18" s="53"/>
      <c r="S18" s="53"/>
      <c r="T18" s="53"/>
      <c r="U18" s="53"/>
      <c r="V18" s="53"/>
      <c r="W18" s="53"/>
      <c r="X18" s="53"/>
      <c r="Y18" s="53"/>
    </row>
    <row r="19" spans="1:25" ht="24" customHeight="1" thickTop="1" thickBot="1" x14ac:dyDescent="0.3">
      <c r="A19" s="223"/>
      <c r="B19" s="292" t="s">
        <v>104</v>
      </c>
      <c r="C19" s="105">
        <f t="shared" si="0"/>
        <v>0</v>
      </c>
      <c r="D19" s="96">
        <f t="shared" ref="D19:I19" si="2">SUM(D13:D18)</f>
        <v>0</v>
      </c>
      <c r="E19" s="62">
        <f t="shared" si="2"/>
        <v>0</v>
      </c>
      <c r="F19" s="62">
        <f t="shared" si="2"/>
        <v>0</v>
      </c>
      <c r="G19" s="62">
        <f t="shared" si="2"/>
        <v>0</v>
      </c>
      <c r="H19" s="62">
        <f t="shared" si="2"/>
        <v>0</v>
      </c>
      <c r="I19" s="63">
        <f t="shared" si="2"/>
        <v>0</v>
      </c>
      <c r="J19" s="64"/>
      <c r="K19" s="64"/>
      <c r="L19" s="64"/>
      <c r="M19" s="64"/>
      <c r="N19" s="64"/>
      <c r="P19" s="53"/>
      <c r="Q19" s="53"/>
      <c r="R19" s="53"/>
      <c r="S19" s="53"/>
      <c r="T19" s="53"/>
      <c r="U19" s="53"/>
      <c r="V19" s="53"/>
      <c r="W19" s="53"/>
      <c r="X19" s="53"/>
      <c r="Y19" s="53"/>
    </row>
    <row r="20" spans="1:25" ht="15" customHeight="1" x14ac:dyDescent="0.25">
      <c r="A20" s="200" t="s">
        <v>105</v>
      </c>
      <c r="B20" s="290" t="s">
        <v>106</v>
      </c>
      <c r="C20" s="102">
        <f t="shared" si="0"/>
        <v>0</v>
      </c>
      <c r="D20" s="77">
        <f>'3.0 GW Monitoring'!E14</f>
        <v>0</v>
      </c>
      <c r="E20" s="56">
        <f>'3.0 GW Monitoring'!K14</f>
        <v>0</v>
      </c>
      <c r="F20" s="56">
        <f>'3.0 GW Monitoring'!Q14</f>
        <v>0</v>
      </c>
      <c r="G20" s="56">
        <f>'3.0 GW Monitoring'!W14</f>
        <v>0</v>
      </c>
      <c r="H20" s="56">
        <f>'3.0 GW Monitoring'!AC14</f>
        <v>0</v>
      </c>
      <c r="I20" s="57">
        <f>'3.0 GW Monitoring'!AI14</f>
        <v>0</v>
      </c>
      <c r="J20" s="55"/>
      <c r="K20" s="55"/>
      <c r="L20" s="55"/>
      <c r="M20" s="55"/>
      <c r="N20" s="55"/>
      <c r="P20" s="53"/>
      <c r="Q20" s="53"/>
      <c r="R20" s="53"/>
      <c r="S20" s="53"/>
      <c r="T20" s="53"/>
      <c r="U20" s="53"/>
      <c r="V20" s="53"/>
      <c r="W20" s="53"/>
      <c r="X20" s="53"/>
      <c r="Y20" s="53"/>
    </row>
    <row r="21" spans="1:25" ht="15" customHeight="1" x14ac:dyDescent="0.25">
      <c r="A21" s="293"/>
      <c r="B21" s="290" t="s">
        <v>195</v>
      </c>
      <c r="C21" s="102">
        <f t="shared" si="0"/>
        <v>0</v>
      </c>
      <c r="D21" s="77">
        <f>'3.0 GW Monitoring'!E57</f>
        <v>0</v>
      </c>
      <c r="E21" s="56">
        <f>'3.0 GW Monitoring'!K57</f>
        <v>0</v>
      </c>
      <c r="F21" s="56">
        <f>'3.0 GW Monitoring'!Q57</f>
        <v>0</v>
      </c>
      <c r="G21" s="56">
        <f>'3.0 GW Monitoring'!W57</f>
        <v>0</v>
      </c>
      <c r="H21" s="56">
        <f>'3.0 GW Monitoring'!AC57</f>
        <v>0</v>
      </c>
      <c r="I21" s="57">
        <f>'3.0 GW Monitoring'!AI57</f>
        <v>0</v>
      </c>
      <c r="J21" s="55"/>
      <c r="K21" s="55"/>
      <c r="L21" s="55"/>
      <c r="M21" s="55"/>
      <c r="N21" s="55"/>
      <c r="P21" s="53"/>
      <c r="Q21" s="53"/>
      <c r="R21" s="53"/>
      <c r="S21" s="53"/>
      <c r="T21" s="53"/>
      <c r="U21" s="53"/>
      <c r="V21" s="53"/>
      <c r="W21" s="53"/>
      <c r="X21" s="53"/>
      <c r="Y21" s="53"/>
    </row>
    <row r="22" spans="1:25" ht="15" customHeight="1" x14ac:dyDescent="0.25">
      <c r="A22" s="200"/>
      <c r="B22" s="291" t="s">
        <v>596</v>
      </c>
      <c r="C22" s="103">
        <f t="shared" si="0"/>
        <v>0</v>
      </c>
      <c r="D22" s="97">
        <f>'3.0 GW Monitoring'!E62</f>
        <v>0</v>
      </c>
      <c r="E22" s="58">
        <f>'3.0 GW Monitoring'!K62</f>
        <v>0</v>
      </c>
      <c r="F22" s="58">
        <f>'3.0 GW Monitoring'!Q62</f>
        <v>0</v>
      </c>
      <c r="G22" s="58">
        <f>'3.0 GW Monitoring'!W62</f>
        <v>0</v>
      </c>
      <c r="H22" s="58">
        <f>'3.0 GW Monitoring'!AC62</f>
        <v>0</v>
      </c>
      <c r="I22" s="59">
        <f>'3.0 GW Monitoring'!AI62</f>
        <v>0</v>
      </c>
      <c r="J22" s="55"/>
      <c r="K22" s="55"/>
      <c r="L22" s="55"/>
      <c r="M22" s="55"/>
      <c r="N22" s="55"/>
      <c r="P22" s="53"/>
      <c r="Q22" s="53"/>
      <c r="R22" s="53"/>
      <c r="S22" s="53"/>
      <c r="T22" s="53"/>
      <c r="U22" s="53"/>
      <c r="V22" s="53"/>
      <c r="W22" s="53"/>
      <c r="X22" s="53"/>
      <c r="Y22" s="53"/>
    </row>
    <row r="23" spans="1:25" ht="15" customHeight="1" x14ac:dyDescent="0.25">
      <c r="A23" s="200"/>
      <c r="B23" s="291" t="s">
        <v>107</v>
      </c>
      <c r="C23" s="103">
        <f t="shared" si="0"/>
        <v>0</v>
      </c>
      <c r="D23" s="97">
        <f>'3.0 GW Monitoring'!E76</f>
        <v>0</v>
      </c>
      <c r="E23" s="58">
        <f>'3.0 GW Monitoring'!K76</f>
        <v>0</v>
      </c>
      <c r="F23" s="58">
        <f>'3.0 GW Monitoring'!Q76</f>
        <v>0</v>
      </c>
      <c r="G23" s="58">
        <f>'3.0 GW Monitoring'!W76</f>
        <v>0</v>
      </c>
      <c r="H23" s="58">
        <f>'3.0 GW Monitoring'!AC76</f>
        <v>0</v>
      </c>
      <c r="I23" s="59">
        <f>'3.0 GW Monitoring'!AI76</f>
        <v>0</v>
      </c>
      <c r="J23" s="55"/>
      <c r="K23" s="55"/>
      <c r="L23" s="55"/>
      <c r="M23" s="55"/>
      <c r="N23" s="55"/>
      <c r="P23" s="53"/>
      <c r="Q23" s="53"/>
      <c r="R23" s="53"/>
      <c r="S23" s="53"/>
      <c r="T23" s="53"/>
      <c r="U23" s="53"/>
      <c r="V23" s="53"/>
      <c r="W23" s="53"/>
      <c r="X23" s="53"/>
      <c r="Y23" s="53"/>
    </row>
    <row r="24" spans="1:25" ht="15" customHeight="1" thickBot="1" x14ac:dyDescent="0.3">
      <c r="A24" s="200"/>
      <c r="B24" s="288" t="s">
        <v>597</v>
      </c>
      <c r="C24" s="104">
        <f t="shared" si="0"/>
        <v>0</v>
      </c>
      <c r="D24" s="98">
        <f>'3.0 GW Monitoring'!E89</f>
        <v>0</v>
      </c>
      <c r="E24" s="60">
        <f>'3.0 GW Monitoring'!K89</f>
        <v>0</v>
      </c>
      <c r="F24" s="60">
        <f>'3.0 GW Monitoring'!Q89</f>
        <v>0</v>
      </c>
      <c r="G24" s="60">
        <f>'3.0 GW Monitoring'!W89</f>
        <v>0</v>
      </c>
      <c r="H24" s="60">
        <f>'3.0 GW Monitoring'!AC89</f>
        <v>0</v>
      </c>
      <c r="I24" s="61">
        <f>'3.0 GW Monitoring'!AI89</f>
        <v>0</v>
      </c>
      <c r="J24" s="55"/>
      <c r="K24" s="55"/>
      <c r="L24" s="55"/>
      <c r="M24" s="55"/>
      <c r="N24" s="55"/>
      <c r="P24" s="53"/>
      <c r="Q24" s="53"/>
      <c r="R24" s="53"/>
      <c r="S24" s="53"/>
      <c r="T24" s="53"/>
      <c r="U24" s="53"/>
      <c r="V24" s="53"/>
      <c r="W24" s="53"/>
      <c r="X24" s="53"/>
      <c r="Y24" s="53"/>
    </row>
    <row r="25" spans="1:25" ht="24" customHeight="1" thickTop="1" thickBot="1" x14ac:dyDescent="0.3">
      <c r="A25" s="223"/>
      <c r="B25" s="292" t="s">
        <v>104</v>
      </c>
      <c r="C25" s="105">
        <f t="shared" si="0"/>
        <v>0</v>
      </c>
      <c r="D25" s="96">
        <f t="shared" ref="D25:I25" si="3">SUM(D20:D24)</f>
        <v>0</v>
      </c>
      <c r="E25" s="62">
        <f t="shared" si="3"/>
        <v>0</v>
      </c>
      <c r="F25" s="62">
        <f t="shared" si="3"/>
        <v>0</v>
      </c>
      <c r="G25" s="62">
        <f t="shared" si="3"/>
        <v>0</v>
      </c>
      <c r="H25" s="62">
        <f t="shared" si="3"/>
        <v>0</v>
      </c>
      <c r="I25" s="63">
        <f t="shared" si="3"/>
        <v>0</v>
      </c>
      <c r="J25" s="64"/>
      <c r="K25" s="64"/>
      <c r="L25" s="64"/>
      <c r="M25" s="64"/>
      <c r="N25" s="64"/>
      <c r="P25" s="53"/>
      <c r="Q25" s="53"/>
      <c r="R25" s="53"/>
      <c r="S25" s="53"/>
      <c r="T25" s="53"/>
      <c r="U25" s="53"/>
      <c r="V25" s="53"/>
      <c r="W25" s="53"/>
      <c r="X25" s="53"/>
      <c r="Y25" s="53"/>
    </row>
    <row r="26" spans="1:25" ht="15" customHeight="1" x14ac:dyDescent="0.25">
      <c r="A26" s="200" t="s">
        <v>108</v>
      </c>
      <c r="B26" s="290" t="s">
        <v>109</v>
      </c>
      <c r="C26" s="102">
        <f t="shared" si="0"/>
        <v>0</v>
      </c>
      <c r="D26" s="77">
        <f>'4.0 IRA'!E14</f>
        <v>0</v>
      </c>
      <c r="E26" s="77">
        <f>'4.0 IRA'!K14</f>
        <v>0</v>
      </c>
      <c r="F26" s="77">
        <f>'4.0 IRA'!Q14</f>
        <v>0</v>
      </c>
      <c r="G26" s="77">
        <f>'4.0 IRA'!W14</f>
        <v>0</v>
      </c>
      <c r="H26" s="77">
        <f>'4.0 IRA'!AC14</f>
        <v>0</v>
      </c>
      <c r="I26" s="57">
        <f>'4.0 IRA'!AI14</f>
        <v>0</v>
      </c>
      <c r="J26" s="55"/>
      <c r="K26" s="55"/>
      <c r="L26" s="55"/>
      <c r="M26" s="55"/>
      <c r="N26" s="55"/>
      <c r="P26" s="53"/>
      <c r="Q26" s="53"/>
      <c r="R26" s="53"/>
      <c r="S26" s="53"/>
      <c r="T26" s="53"/>
      <c r="U26" s="53"/>
      <c r="V26" s="53"/>
      <c r="W26" s="53"/>
      <c r="X26" s="53"/>
      <c r="Y26" s="53"/>
    </row>
    <row r="27" spans="1:25" ht="15" customHeight="1" x14ac:dyDescent="0.25">
      <c r="A27" s="200"/>
      <c r="B27" s="291" t="s">
        <v>586</v>
      </c>
      <c r="C27" s="103">
        <f t="shared" si="0"/>
        <v>0</v>
      </c>
      <c r="D27" s="97">
        <f>'4.0 IRA'!E58</f>
        <v>0</v>
      </c>
      <c r="E27" s="97">
        <f>'4.0 IRA'!K58</f>
        <v>0</v>
      </c>
      <c r="F27" s="97">
        <f>'4.0 IRA'!Q58</f>
        <v>0</v>
      </c>
      <c r="G27" s="97">
        <f>'4.0 IRA'!W58</f>
        <v>0</v>
      </c>
      <c r="H27" s="97">
        <f>'4.0 IRA'!AC58</f>
        <v>0</v>
      </c>
      <c r="I27" s="59">
        <f>'4.0 IRA'!AI58</f>
        <v>0</v>
      </c>
      <c r="J27" s="55"/>
      <c r="K27" s="55"/>
      <c r="L27" s="55"/>
      <c r="M27" s="55"/>
      <c r="N27" s="55"/>
      <c r="P27" s="53"/>
      <c r="Q27" s="53"/>
      <c r="R27" s="53"/>
      <c r="S27" s="53"/>
      <c r="T27" s="53"/>
      <c r="U27" s="53"/>
      <c r="V27" s="53"/>
      <c r="W27" s="53"/>
      <c r="X27" s="53"/>
      <c r="Y27" s="53"/>
    </row>
    <row r="28" spans="1:25" ht="15" customHeight="1" x14ac:dyDescent="0.25">
      <c r="A28" s="200"/>
      <c r="B28" s="291" t="s">
        <v>110</v>
      </c>
      <c r="C28" s="103">
        <f t="shared" si="0"/>
        <v>0</v>
      </c>
      <c r="D28" s="97">
        <f>'4.0 IRA'!E64</f>
        <v>0</v>
      </c>
      <c r="E28" s="97">
        <f>'4.0 IRA'!K64</f>
        <v>0</v>
      </c>
      <c r="F28" s="97">
        <f>'4.0 IRA'!Q64</f>
        <v>0</v>
      </c>
      <c r="G28" s="97">
        <f>'4.0 IRA'!W64</f>
        <v>0</v>
      </c>
      <c r="H28" s="97">
        <f>'4.0 IRA'!AC64</f>
        <v>0</v>
      </c>
      <c r="I28" s="59">
        <f>'4.0 IRA'!AI64</f>
        <v>0</v>
      </c>
      <c r="J28" s="55"/>
      <c r="K28" s="55"/>
      <c r="L28" s="55"/>
      <c r="M28" s="55"/>
      <c r="N28" s="55"/>
      <c r="P28" s="53"/>
      <c r="Q28" s="53"/>
      <c r="R28" s="53"/>
      <c r="S28" s="53"/>
      <c r="T28" s="53"/>
      <c r="U28" s="53"/>
      <c r="V28" s="53"/>
      <c r="W28" s="53"/>
      <c r="X28" s="53"/>
      <c r="Y28" s="53"/>
    </row>
    <row r="29" spans="1:25" ht="15" customHeight="1" x14ac:dyDescent="0.25">
      <c r="A29" s="200"/>
      <c r="B29" s="291" t="s">
        <v>589</v>
      </c>
      <c r="C29" s="103">
        <f t="shared" si="0"/>
        <v>0</v>
      </c>
      <c r="D29" s="97">
        <f>'4.0 IRA'!E101</f>
        <v>0</v>
      </c>
      <c r="E29" s="97">
        <f>'4.0 IRA'!K101</f>
        <v>0</v>
      </c>
      <c r="F29" s="97">
        <f>'4.0 IRA'!Q101</f>
        <v>0</v>
      </c>
      <c r="G29" s="97">
        <f>'4.0 IRA'!W101</f>
        <v>0</v>
      </c>
      <c r="H29" s="97">
        <f>'4.0 IRA'!AC101</f>
        <v>0</v>
      </c>
      <c r="I29" s="59">
        <f>'4.0 IRA'!AI101</f>
        <v>0</v>
      </c>
      <c r="J29" s="55"/>
      <c r="K29" s="55"/>
      <c r="L29" s="55"/>
      <c r="M29" s="55"/>
      <c r="N29" s="55"/>
      <c r="P29" s="53"/>
      <c r="Q29" s="53"/>
      <c r="R29" s="53"/>
      <c r="S29" s="53"/>
      <c r="T29" s="53"/>
      <c r="U29" s="53"/>
      <c r="V29" s="53"/>
      <c r="W29" s="53"/>
      <c r="X29" s="53"/>
      <c r="Y29" s="53"/>
    </row>
    <row r="30" spans="1:25" ht="15" customHeight="1" x14ac:dyDescent="0.25">
      <c r="A30" s="200"/>
      <c r="B30" s="291" t="s">
        <v>610</v>
      </c>
      <c r="C30" s="103">
        <f t="shared" si="0"/>
        <v>0</v>
      </c>
      <c r="D30" s="97">
        <f>'4.0 IRA'!E107</f>
        <v>0</v>
      </c>
      <c r="E30" s="97">
        <f>'4.0 IRA'!K107</f>
        <v>0</v>
      </c>
      <c r="F30" s="97">
        <f>'4.0 IRA'!Q107</f>
        <v>0</v>
      </c>
      <c r="G30" s="97">
        <f>'4.0 IRA'!W107</f>
        <v>0</v>
      </c>
      <c r="H30" s="97">
        <f>'4.0 IRA'!AC107</f>
        <v>0</v>
      </c>
      <c r="I30" s="59">
        <f>'4.0 IRA'!AI107</f>
        <v>0</v>
      </c>
      <c r="J30" s="55"/>
      <c r="K30" s="55"/>
      <c r="L30" s="55"/>
      <c r="M30" s="55"/>
      <c r="N30" s="55"/>
      <c r="P30" s="53"/>
      <c r="Q30" s="53"/>
      <c r="R30" s="53"/>
      <c r="S30" s="53"/>
      <c r="T30" s="53"/>
      <c r="U30" s="53"/>
      <c r="V30" s="53"/>
      <c r="W30" s="53"/>
      <c r="X30" s="53"/>
      <c r="Y30" s="53"/>
    </row>
    <row r="31" spans="1:25" ht="15" customHeight="1" thickBot="1" x14ac:dyDescent="0.3">
      <c r="A31" s="200"/>
      <c r="B31" s="288" t="s">
        <v>611</v>
      </c>
      <c r="C31" s="104">
        <f t="shared" si="0"/>
        <v>0</v>
      </c>
      <c r="D31" s="98">
        <f>'4.0 IRA'!E120</f>
        <v>0</v>
      </c>
      <c r="E31" s="98">
        <f>'4.0 IRA'!K120</f>
        <v>0</v>
      </c>
      <c r="F31" s="98">
        <f>'4.0 IRA'!Q120</f>
        <v>0</v>
      </c>
      <c r="G31" s="98">
        <f>'4.0 IRA'!W120</f>
        <v>0</v>
      </c>
      <c r="H31" s="98">
        <f>'4.0 IRA'!AC120</f>
        <v>0</v>
      </c>
      <c r="I31" s="61">
        <f>'4.0 IRA'!AI120</f>
        <v>0</v>
      </c>
      <c r="J31" s="55"/>
      <c r="K31" s="55"/>
      <c r="L31" s="55"/>
      <c r="M31" s="55"/>
      <c r="N31" s="55"/>
      <c r="P31" s="53"/>
      <c r="Q31" s="53"/>
      <c r="R31" s="53"/>
      <c r="S31" s="53"/>
      <c r="T31" s="53"/>
      <c r="U31" s="53"/>
      <c r="V31" s="53"/>
      <c r="W31" s="53"/>
      <c r="X31" s="53"/>
      <c r="Y31" s="53"/>
    </row>
    <row r="32" spans="1:25" ht="24" customHeight="1" thickTop="1" thickBot="1" x14ac:dyDescent="0.3">
      <c r="A32" s="223"/>
      <c r="B32" s="292" t="s">
        <v>104</v>
      </c>
      <c r="C32" s="105">
        <f>SUM(D32:I32)</f>
        <v>0</v>
      </c>
      <c r="D32" s="96">
        <f t="shared" ref="D32:I32" si="4">SUM(D26:D31)</f>
        <v>0</v>
      </c>
      <c r="E32" s="62">
        <f t="shared" si="4"/>
        <v>0</v>
      </c>
      <c r="F32" s="62">
        <f t="shared" si="4"/>
        <v>0</v>
      </c>
      <c r="G32" s="62">
        <f t="shared" si="4"/>
        <v>0</v>
      </c>
      <c r="H32" s="62">
        <f t="shared" si="4"/>
        <v>0</v>
      </c>
      <c r="I32" s="63">
        <f t="shared" si="4"/>
        <v>0</v>
      </c>
      <c r="J32" s="55"/>
      <c r="K32" s="55"/>
      <c r="L32" s="55"/>
      <c r="M32" s="55"/>
      <c r="N32" s="55"/>
      <c r="P32" s="53"/>
      <c r="Q32" s="53"/>
      <c r="R32" s="53"/>
      <c r="S32" s="53"/>
      <c r="T32" s="53"/>
      <c r="U32" s="53"/>
      <c r="V32" s="53"/>
      <c r="W32" s="53"/>
      <c r="X32" s="53"/>
      <c r="Y32" s="53"/>
    </row>
    <row r="33" spans="1:25" ht="15.6" customHeight="1" x14ac:dyDescent="0.25">
      <c r="A33" s="200" t="s">
        <v>111</v>
      </c>
      <c r="B33" s="294" t="s">
        <v>601</v>
      </c>
      <c r="C33" s="102">
        <f t="shared" si="0"/>
        <v>0</v>
      </c>
      <c r="D33" s="77">
        <f>'5.0 Remedy Selection'!E14</f>
        <v>0</v>
      </c>
      <c r="E33" s="56">
        <f>'5.0 Remedy Selection'!K14</f>
        <v>0</v>
      </c>
      <c r="F33" s="56">
        <f>'5.0 Remedy Selection'!Q14</f>
        <v>0</v>
      </c>
      <c r="G33" s="56">
        <f>'5.0 Remedy Selection'!W14</f>
        <v>0</v>
      </c>
      <c r="H33" s="56">
        <f>'5.0 Remedy Selection'!AC14</f>
        <v>0</v>
      </c>
      <c r="I33" s="57">
        <f>'5.0 Remedy Selection'!AI14</f>
        <v>0</v>
      </c>
      <c r="J33" s="55"/>
      <c r="K33" s="55"/>
      <c r="L33" s="55"/>
      <c r="M33" s="55"/>
      <c r="N33" s="55"/>
      <c r="P33" s="53"/>
      <c r="Q33" s="53"/>
      <c r="R33" s="53"/>
      <c r="S33" s="53"/>
      <c r="T33" s="53"/>
      <c r="U33" s="53"/>
      <c r="V33" s="53"/>
      <c r="W33" s="53"/>
      <c r="X33" s="53"/>
      <c r="Y33" s="53"/>
    </row>
    <row r="34" spans="1:25" ht="15.6" customHeight="1" x14ac:dyDescent="0.25">
      <c r="A34" s="293"/>
      <c r="B34" s="290" t="s">
        <v>594</v>
      </c>
      <c r="C34" s="102">
        <f t="shared" si="0"/>
        <v>0</v>
      </c>
      <c r="D34" s="77">
        <f>'5.0 Remedy Selection'!E59</f>
        <v>0</v>
      </c>
      <c r="E34" s="56">
        <f>'5.0 Remedy Selection'!K59</f>
        <v>0</v>
      </c>
      <c r="F34" s="56">
        <f>'5.0 Remedy Selection'!Q59</f>
        <v>0</v>
      </c>
      <c r="G34" s="56">
        <f>'5.0 Remedy Selection'!W59</f>
        <v>0</v>
      </c>
      <c r="H34" s="56">
        <f>'5.0 Remedy Selection'!AC59</f>
        <v>0</v>
      </c>
      <c r="I34" s="57">
        <f>'5.0 Remedy Selection'!AI59</f>
        <v>0</v>
      </c>
      <c r="J34" s="55"/>
      <c r="K34" s="55"/>
      <c r="L34" s="55"/>
      <c r="M34" s="55"/>
      <c r="N34" s="55"/>
      <c r="P34" s="53"/>
      <c r="Q34" s="53"/>
      <c r="R34" s="53"/>
      <c r="S34" s="53"/>
      <c r="T34" s="53"/>
      <c r="U34" s="53"/>
      <c r="V34" s="53"/>
      <c r="W34" s="53"/>
      <c r="X34" s="53"/>
      <c r="Y34" s="53"/>
    </row>
    <row r="35" spans="1:25" ht="15.6" customHeight="1" x14ac:dyDescent="0.25">
      <c r="A35" s="200"/>
      <c r="B35" s="291" t="s">
        <v>595</v>
      </c>
      <c r="C35" s="106">
        <f t="shared" si="0"/>
        <v>0</v>
      </c>
      <c r="D35" s="95">
        <f>'5.0 Remedy Selection'!E96</f>
        <v>0</v>
      </c>
      <c r="E35" s="65">
        <f>'5.0 Remedy Selection'!K96</f>
        <v>0</v>
      </c>
      <c r="F35" s="65">
        <f>'5.0 Remedy Selection'!Q96</f>
        <v>0</v>
      </c>
      <c r="G35" s="65">
        <f>'5.0 Remedy Selection'!W96</f>
        <v>0</v>
      </c>
      <c r="H35" s="65">
        <f>'5.0 Remedy Selection'!AC96</f>
        <v>0</v>
      </c>
      <c r="I35" s="66">
        <f>'5.0 Remedy Selection'!AI96</f>
        <v>0</v>
      </c>
      <c r="J35" s="67"/>
      <c r="K35" s="67"/>
      <c r="L35" s="67"/>
      <c r="M35" s="67"/>
      <c r="N35" s="67"/>
      <c r="P35" s="53"/>
      <c r="Q35" s="53"/>
      <c r="R35" s="53"/>
      <c r="S35" s="53"/>
      <c r="T35" s="53"/>
      <c r="U35" s="53"/>
      <c r="V35" s="53"/>
      <c r="W35" s="53"/>
      <c r="X35" s="53"/>
      <c r="Y35" s="53"/>
    </row>
    <row r="36" spans="1:25" ht="15.6" customHeight="1" x14ac:dyDescent="0.25">
      <c r="A36" s="200"/>
      <c r="B36" s="295" t="s">
        <v>113</v>
      </c>
      <c r="C36" s="106">
        <f t="shared" si="0"/>
        <v>0</v>
      </c>
      <c r="D36" s="95">
        <f>'5.0 Remedy Selection'!E109</f>
        <v>0</v>
      </c>
      <c r="E36" s="65">
        <f>'5.0 Remedy Selection'!K109</f>
        <v>0</v>
      </c>
      <c r="F36" s="65">
        <f>'5.0 Remedy Selection'!Q109</f>
        <v>0</v>
      </c>
      <c r="G36" s="65">
        <f>'5.0 Remedy Selection'!W109</f>
        <v>0</v>
      </c>
      <c r="H36" s="65">
        <f>'5.0 Remedy Selection'!AC109</f>
        <v>0</v>
      </c>
      <c r="I36" s="66">
        <f>'5.0 Remedy Selection'!AI109</f>
        <v>0</v>
      </c>
      <c r="J36" s="67"/>
      <c r="K36" s="67"/>
      <c r="L36" s="67"/>
      <c r="M36" s="67"/>
      <c r="N36" s="67"/>
      <c r="P36" s="53"/>
      <c r="Q36" s="53"/>
      <c r="R36" s="53"/>
      <c r="S36" s="53"/>
      <c r="T36" s="53"/>
      <c r="U36" s="53"/>
      <c r="V36" s="53"/>
      <c r="W36" s="53"/>
      <c r="X36" s="53"/>
      <c r="Y36" s="53"/>
    </row>
    <row r="37" spans="1:25" ht="15.6" customHeight="1" thickBot="1" x14ac:dyDescent="0.3">
      <c r="A37" s="200"/>
      <c r="B37" s="288" t="s">
        <v>647</v>
      </c>
      <c r="C37" s="107">
        <f t="shared" si="0"/>
        <v>0</v>
      </c>
      <c r="D37" s="99">
        <f>'5.0 Remedy Selection'!E122</f>
        <v>0</v>
      </c>
      <c r="E37" s="68">
        <f>'5.0 Remedy Selection'!K122</f>
        <v>0</v>
      </c>
      <c r="F37" s="68">
        <f>'5.0 Remedy Selection'!Q122</f>
        <v>0</v>
      </c>
      <c r="G37" s="68">
        <f>'5.0 Remedy Selection'!W122</f>
        <v>0</v>
      </c>
      <c r="H37" s="68">
        <f>'5.0 Remedy Selection'!AC122</f>
        <v>0</v>
      </c>
      <c r="I37" s="69">
        <f>'5.0 Remedy Selection'!AI122</f>
        <v>0</v>
      </c>
      <c r="J37" s="67"/>
      <c r="K37" s="67"/>
      <c r="L37" s="67"/>
      <c r="M37" s="67"/>
      <c r="N37" s="67"/>
      <c r="P37" s="53"/>
      <c r="Q37" s="53"/>
      <c r="R37" s="53"/>
      <c r="S37" s="53"/>
      <c r="T37" s="53"/>
      <c r="U37" s="53"/>
      <c r="V37" s="53"/>
      <c r="W37" s="53"/>
      <c r="X37" s="53"/>
      <c r="Y37" s="53"/>
    </row>
    <row r="38" spans="1:25" ht="24" customHeight="1" thickTop="1" thickBot="1" x14ac:dyDescent="0.3">
      <c r="A38" s="223"/>
      <c r="B38" s="292" t="s">
        <v>104</v>
      </c>
      <c r="C38" s="108">
        <f t="shared" si="0"/>
        <v>0</v>
      </c>
      <c r="D38" s="100">
        <f>SUM(D33:D37)</f>
        <v>0</v>
      </c>
      <c r="E38" s="70">
        <f t="shared" ref="E38:I38" si="5">SUM(E33:E37)</f>
        <v>0</v>
      </c>
      <c r="F38" s="70">
        <f t="shared" si="5"/>
        <v>0</v>
      </c>
      <c r="G38" s="70">
        <f t="shared" si="5"/>
        <v>0</v>
      </c>
      <c r="H38" s="70">
        <f t="shared" si="5"/>
        <v>0</v>
      </c>
      <c r="I38" s="71">
        <f t="shared" si="5"/>
        <v>0</v>
      </c>
      <c r="J38" s="67"/>
      <c r="K38" s="67"/>
      <c r="L38" s="67"/>
      <c r="M38" s="67"/>
      <c r="N38" s="67"/>
      <c r="P38" s="53"/>
      <c r="Q38" s="53"/>
      <c r="R38" s="53"/>
      <c r="S38" s="53"/>
      <c r="T38" s="53"/>
      <c r="U38" s="53"/>
      <c r="V38" s="53"/>
      <c r="W38" s="53"/>
      <c r="X38" s="53"/>
      <c r="Y38" s="53"/>
    </row>
    <row r="39" spans="1:25" ht="15.6" customHeight="1" x14ac:dyDescent="0.25">
      <c r="A39" s="200" t="s">
        <v>114</v>
      </c>
      <c r="B39" s="290" t="s">
        <v>115</v>
      </c>
      <c r="C39" s="102">
        <f t="shared" si="0"/>
        <v>0</v>
      </c>
      <c r="D39" s="77">
        <f>'6.0 Remediation Implementation'!E14</f>
        <v>0</v>
      </c>
      <c r="E39" s="56">
        <f>'6.0 Remediation Implementation'!K14</f>
        <v>0</v>
      </c>
      <c r="F39" s="56">
        <f>'6.0 Remediation Implementation'!Q14</f>
        <v>0</v>
      </c>
      <c r="G39" s="56">
        <f>'6.0 Remediation Implementation'!W14</f>
        <v>0</v>
      </c>
      <c r="H39" s="56">
        <f>'6.0 Remediation Implementation'!AC14</f>
        <v>0</v>
      </c>
      <c r="I39" s="57">
        <f>'6.0 Remediation Implementation'!AI14</f>
        <v>0</v>
      </c>
      <c r="J39" s="55"/>
      <c r="K39" s="55"/>
      <c r="L39" s="55"/>
      <c r="M39" s="55"/>
      <c r="N39" s="55"/>
      <c r="P39" s="53"/>
      <c r="Q39" s="53"/>
      <c r="R39" s="53"/>
      <c r="S39" s="53"/>
      <c r="T39" s="53"/>
      <c r="U39" s="53"/>
      <c r="V39" s="53"/>
      <c r="W39" s="53"/>
      <c r="X39" s="53"/>
      <c r="Y39" s="53"/>
    </row>
    <row r="40" spans="1:25" ht="15.6" customHeight="1" x14ac:dyDescent="0.25">
      <c r="A40" s="293"/>
      <c r="B40" s="294" t="s">
        <v>618</v>
      </c>
      <c r="C40" s="102">
        <f t="shared" si="0"/>
        <v>0</v>
      </c>
      <c r="D40" s="77">
        <f>'6.0 Remediation Implementation'!E61</f>
        <v>0</v>
      </c>
      <c r="E40" s="56">
        <f>'6.0 Remediation Implementation'!K61</f>
        <v>0</v>
      </c>
      <c r="F40" s="56">
        <f>'6.0 Remediation Implementation'!Q61</f>
        <v>0</v>
      </c>
      <c r="G40" s="56">
        <f>'6.0 Remediation Implementation'!W61</f>
        <v>0</v>
      </c>
      <c r="H40" s="56">
        <f>'6.0 Remediation Implementation'!AC61</f>
        <v>0</v>
      </c>
      <c r="I40" s="57">
        <f>'6.0 Remediation Implementation'!AI61</f>
        <v>0</v>
      </c>
      <c r="J40" s="55"/>
      <c r="K40" s="55"/>
      <c r="L40" s="55"/>
      <c r="M40" s="55"/>
      <c r="N40" s="55"/>
      <c r="P40" s="53"/>
      <c r="Q40" s="53"/>
      <c r="R40" s="53"/>
      <c r="S40" s="53"/>
      <c r="T40" s="53"/>
      <c r="U40" s="53"/>
      <c r="V40" s="53"/>
      <c r="W40" s="53"/>
      <c r="X40" s="53"/>
      <c r="Y40" s="53"/>
    </row>
    <row r="41" spans="1:25" ht="15.6" customHeight="1" x14ac:dyDescent="0.25">
      <c r="A41" s="200"/>
      <c r="B41" s="291" t="s">
        <v>622</v>
      </c>
      <c r="C41" s="103">
        <f t="shared" ref="C41:C60" si="6">SUM(D41:I41)</f>
        <v>0</v>
      </c>
      <c r="D41" s="97">
        <f>'6.0 Remediation Implementation'!E75</f>
        <v>0</v>
      </c>
      <c r="E41" s="58">
        <f>'6.0 Remediation Implementation'!K75</f>
        <v>0</v>
      </c>
      <c r="F41" s="58">
        <f>'6.0 Remediation Implementation'!Q75</f>
        <v>0</v>
      </c>
      <c r="G41" s="58">
        <f>'6.0 Remediation Implementation'!W75</f>
        <v>0</v>
      </c>
      <c r="H41" s="58">
        <f>'6.0 Remediation Implementation'!AC75</f>
        <v>0</v>
      </c>
      <c r="I41" s="59">
        <f>'6.0 Remediation Implementation'!AI75</f>
        <v>0</v>
      </c>
      <c r="J41" s="55"/>
      <c r="K41" s="55"/>
      <c r="L41" s="55"/>
      <c r="M41" s="55"/>
      <c r="N41" s="55"/>
      <c r="P41" s="53"/>
      <c r="Q41" s="53"/>
      <c r="R41" s="53"/>
      <c r="S41" s="53"/>
      <c r="T41" s="53"/>
      <c r="U41" s="53"/>
      <c r="V41" s="53"/>
      <c r="W41" s="53"/>
      <c r="X41" s="53"/>
      <c r="Y41" s="53"/>
    </row>
    <row r="42" spans="1:25" ht="15.6" customHeight="1" x14ac:dyDescent="0.25">
      <c r="A42" s="200"/>
      <c r="B42" s="291" t="s">
        <v>646</v>
      </c>
      <c r="C42" s="103">
        <f t="shared" si="6"/>
        <v>0</v>
      </c>
      <c r="D42" s="97">
        <f>'6.0 Remediation Implementation'!E80</f>
        <v>0</v>
      </c>
      <c r="E42" s="58">
        <f>'6.0 Remediation Implementation'!K80</f>
        <v>0</v>
      </c>
      <c r="F42" s="58">
        <f>'6.0 Remediation Implementation'!Q80</f>
        <v>0</v>
      </c>
      <c r="G42" s="58">
        <f>'6.0 Remediation Implementation'!W80</f>
        <v>0</v>
      </c>
      <c r="H42" s="58">
        <f>'6.0 Remediation Implementation'!AC80</f>
        <v>0</v>
      </c>
      <c r="I42" s="59">
        <f>'6.0 Remediation Implementation'!AI80</f>
        <v>0</v>
      </c>
      <c r="J42" s="55"/>
      <c r="K42" s="55"/>
      <c r="L42" s="55"/>
      <c r="M42" s="55"/>
      <c r="N42" s="55"/>
      <c r="P42" s="53"/>
      <c r="Q42" s="53"/>
      <c r="R42" s="53"/>
      <c r="S42" s="53"/>
      <c r="T42" s="53"/>
      <c r="U42" s="53"/>
      <c r="V42" s="53"/>
      <c r="W42" s="53"/>
      <c r="X42" s="53"/>
      <c r="Y42" s="53"/>
    </row>
    <row r="43" spans="1:25" ht="15.6" customHeight="1" x14ac:dyDescent="0.25">
      <c r="A43" s="200"/>
      <c r="B43" s="291" t="s">
        <v>624</v>
      </c>
      <c r="C43" s="103">
        <f t="shared" si="6"/>
        <v>0</v>
      </c>
      <c r="D43" s="97">
        <f>'6.0 Remediation Implementation'!E117</f>
        <v>0</v>
      </c>
      <c r="E43" s="58">
        <f>'6.0 Remediation Implementation'!K117</f>
        <v>0</v>
      </c>
      <c r="F43" s="58">
        <f>'6.0 Remediation Implementation'!Q117</f>
        <v>0</v>
      </c>
      <c r="G43" s="58">
        <f>'6.0 Remediation Implementation'!W117</f>
        <v>0</v>
      </c>
      <c r="H43" s="58">
        <f>'6.0 Remediation Implementation'!AC117</f>
        <v>0</v>
      </c>
      <c r="I43" s="59">
        <f>'6.0 Remediation Implementation'!AI117</f>
        <v>0</v>
      </c>
      <c r="J43" s="55"/>
      <c r="K43" s="55"/>
      <c r="L43" s="55"/>
      <c r="M43" s="55"/>
      <c r="N43" s="55"/>
      <c r="P43" s="53"/>
      <c r="Q43" s="53"/>
      <c r="R43" s="53"/>
      <c r="S43" s="53"/>
      <c r="T43" s="53"/>
      <c r="U43" s="53"/>
      <c r="V43" s="53"/>
      <c r="W43" s="53"/>
      <c r="X43" s="53"/>
      <c r="Y43" s="53"/>
    </row>
    <row r="44" spans="1:25" ht="15.6" customHeight="1" x14ac:dyDescent="0.25">
      <c r="A44" s="200"/>
      <c r="B44" s="291" t="s">
        <v>645</v>
      </c>
      <c r="C44" s="103">
        <f t="shared" si="6"/>
        <v>0</v>
      </c>
      <c r="D44" s="97">
        <f>'6.0 Remediation Implementation'!E130</f>
        <v>0</v>
      </c>
      <c r="E44" s="58">
        <f>'6.0 Remediation Implementation'!K130</f>
        <v>0</v>
      </c>
      <c r="F44" s="58">
        <f>'6.0 Remediation Implementation'!Q130</f>
        <v>0</v>
      </c>
      <c r="G44" s="58">
        <f>'6.0 Remediation Implementation'!W130</f>
        <v>0</v>
      </c>
      <c r="H44" s="58">
        <f>'6.0 Remediation Implementation'!AC130</f>
        <v>0</v>
      </c>
      <c r="I44" s="59">
        <f>'6.0 Remediation Implementation'!AI130</f>
        <v>0</v>
      </c>
      <c r="J44" s="55"/>
      <c r="K44" s="55"/>
      <c r="L44" s="55"/>
      <c r="M44" s="55"/>
      <c r="N44" s="55"/>
      <c r="P44" s="53"/>
      <c r="Q44" s="53"/>
      <c r="R44" s="53"/>
      <c r="S44" s="53"/>
      <c r="T44" s="53"/>
      <c r="U44" s="53"/>
      <c r="V44" s="53"/>
      <c r="W44" s="53"/>
      <c r="X44" s="53"/>
      <c r="Y44" s="53"/>
    </row>
    <row r="45" spans="1:25" ht="24" customHeight="1" thickBot="1" x14ac:dyDescent="0.3">
      <c r="A45" s="223"/>
      <c r="B45" s="292" t="s">
        <v>104</v>
      </c>
      <c r="C45" s="105">
        <f t="shared" si="6"/>
        <v>0</v>
      </c>
      <c r="D45" s="96">
        <f>SUM(D39:D44)</f>
        <v>0</v>
      </c>
      <c r="E45" s="62">
        <f t="shared" ref="E45:I45" si="7">SUM(E39:E44)</f>
        <v>0</v>
      </c>
      <c r="F45" s="62">
        <f t="shared" si="7"/>
        <v>0</v>
      </c>
      <c r="G45" s="62">
        <f t="shared" si="7"/>
        <v>0</v>
      </c>
      <c r="H45" s="62">
        <f t="shared" si="7"/>
        <v>0</v>
      </c>
      <c r="I45" s="63">
        <f t="shared" si="7"/>
        <v>0</v>
      </c>
      <c r="J45" s="64"/>
      <c r="K45" s="64"/>
      <c r="L45" s="64"/>
      <c r="M45" s="64"/>
      <c r="N45" s="64"/>
      <c r="P45" s="53"/>
      <c r="Q45" s="53"/>
      <c r="R45" s="53"/>
      <c r="S45" s="53"/>
      <c r="T45" s="53"/>
      <c r="U45" s="53"/>
      <c r="V45" s="53"/>
      <c r="W45" s="53"/>
      <c r="X45" s="53"/>
      <c r="Y45" s="53"/>
    </row>
    <row r="46" spans="1:25" ht="15.6" customHeight="1" x14ac:dyDescent="0.25">
      <c r="A46" s="200" t="s">
        <v>116</v>
      </c>
      <c r="B46" s="290" t="s">
        <v>643</v>
      </c>
      <c r="C46" s="102">
        <f t="shared" si="6"/>
        <v>0</v>
      </c>
      <c r="D46" s="77">
        <f>'7.0 Remedial System O&amp;M'!E40</f>
        <v>0</v>
      </c>
      <c r="E46" s="72">
        <f>'7.0 Remedial System O&amp;M'!K40</f>
        <v>0</v>
      </c>
      <c r="F46" s="72">
        <f>'7.0 Remedial System O&amp;M'!Q40</f>
        <v>0</v>
      </c>
      <c r="G46" s="72">
        <f>'7.0 Remedial System O&amp;M'!W40</f>
        <v>0</v>
      </c>
      <c r="H46" s="72">
        <f>'7.0 Remedial System O&amp;M'!AC40</f>
        <v>0</v>
      </c>
      <c r="I46" s="57">
        <f>'7.0 Remedial System O&amp;M'!AI40</f>
        <v>0</v>
      </c>
      <c r="J46" s="55"/>
      <c r="K46" s="55"/>
      <c r="L46" s="55"/>
      <c r="M46" s="55"/>
      <c r="N46" s="55"/>
      <c r="P46" s="53"/>
      <c r="Q46" s="53"/>
      <c r="R46" s="53"/>
      <c r="S46" s="53"/>
      <c r="T46" s="53"/>
      <c r="U46" s="53"/>
      <c r="V46" s="53"/>
      <c r="W46" s="53"/>
      <c r="X46" s="53"/>
      <c r="Y46" s="53"/>
    </row>
    <row r="47" spans="1:25" ht="15.6" customHeight="1" x14ac:dyDescent="0.25">
      <c r="A47" s="293"/>
      <c r="B47" s="291" t="s">
        <v>642</v>
      </c>
      <c r="C47" s="103">
        <f t="shared" si="6"/>
        <v>0</v>
      </c>
      <c r="D47" s="97">
        <f>'7.0 Remedial System O&amp;M'!E59</f>
        <v>0</v>
      </c>
      <c r="E47" s="73">
        <f>'7.0 Remedial System O&amp;M'!K59</f>
        <v>0</v>
      </c>
      <c r="F47" s="73">
        <f>'7.0 Remedial System O&amp;M'!Q59</f>
        <v>0</v>
      </c>
      <c r="G47" s="73">
        <f>'7.0 Remedial System O&amp;M'!W59</f>
        <v>0</v>
      </c>
      <c r="H47" s="73">
        <f>'7.0 Remedial System O&amp;M'!AC59</f>
        <v>0</v>
      </c>
      <c r="I47" s="59">
        <f>'7.0 Remedial System O&amp;M'!AI59</f>
        <v>0</v>
      </c>
      <c r="J47" s="55"/>
      <c r="K47" s="55"/>
      <c r="L47" s="55"/>
      <c r="M47" s="55"/>
      <c r="N47" s="55"/>
      <c r="P47" s="53"/>
      <c r="Q47" s="53"/>
      <c r="R47" s="53"/>
      <c r="S47" s="53"/>
      <c r="T47" s="53"/>
      <c r="U47" s="53"/>
      <c r="V47" s="53"/>
      <c r="W47" s="53"/>
      <c r="X47" s="53"/>
      <c r="Y47" s="53"/>
    </row>
    <row r="48" spans="1:25" ht="15.6" customHeight="1" x14ac:dyDescent="0.25">
      <c r="A48" s="200"/>
      <c r="B48" s="291" t="s">
        <v>117</v>
      </c>
      <c r="C48" s="103">
        <f t="shared" si="6"/>
        <v>0</v>
      </c>
      <c r="D48" s="97">
        <f>'7.0 Remedial System O&amp;M'!E65</f>
        <v>0</v>
      </c>
      <c r="E48" s="58">
        <f>'7.0 Remedial System O&amp;M'!K65</f>
        <v>0</v>
      </c>
      <c r="F48" s="58">
        <f>'7.0 Remedial System O&amp;M'!Q65</f>
        <v>0</v>
      </c>
      <c r="G48" s="58">
        <f>'7.0 Remedial System O&amp;M'!W65</f>
        <v>0</v>
      </c>
      <c r="H48" s="58">
        <f>'7.0 Remedial System O&amp;M'!AC65</f>
        <v>0</v>
      </c>
      <c r="I48" s="59">
        <f>'7.0 Remedial System O&amp;M'!AI65</f>
        <v>0</v>
      </c>
      <c r="J48" s="55"/>
      <c r="K48" s="55"/>
      <c r="L48" s="55"/>
      <c r="M48" s="55"/>
      <c r="N48" s="55"/>
      <c r="P48" s="53"/>
      <c r="Q48" s="53"/>
      <c r="R48" s="53"/>
      <c r="S48" s="53"/>
      <c r="T48" s="53"/>
      <c r="U48" s="53"/>
      <c r="V48" s="53"/>
      <c r="W48" s="53"/>
      <c r="X48" s="53"/>
      <c r="Y48" s="53"/>
    </row>
    <row r="49" spans="1:25" ht="15.6" customHeight="1" x14ac:dyDescent="0.25">
      <c r="A49" s="200"/>
      <c r="B49" s="291" t="s">
        <v>118</v>
      </c>
      <c r="C49" s="103">
        <f t="shared" si="6"/>
        <v>0</v>
      </c>
      <c r="D49" s="97">
        <f>'7.0 Remedial System O&amp;M'!E71</f>
        <v>0</v>
      </c>
      <c r="E49" s="73">
        <f>'7.0 Remedial System O&amp;M'!K71</f>
        <v>0</v>
      </c>
      <c r="F49" s="73">
        <f>'7.0 Remedial System O&amp;M'!Q71</f>
        <v>0</v>
      </c>
      <c r="G49" s="73">
        <f>'7.0 Remedial System O&amp;M'!W71</f>
        <v>0</v>
      </c>
      <c r="H49" s="73">
        <f>'7.0 Remedial System O&amp;M'!AC71</f>
        <v>0</v>
      </c>
      <c r="I49" s="59">
        <f>'7.0 Remedial System O&amp;M'!AI71</f>
        <v>0</v>
      </c>
      <c r="J49" s="55"/>
      <c r="K49" s="55"/>
      <c r="L49" s="55"/>
      <c r="M49" s="55"/>
      <c r="N49" s="55"/>
      <c r="P49" s="53"/>
      <c r="Q49" s="53"/>
      <c r="R49" s="53"/>
      <c r="S49" s="53"/>
      <c r="T49" s="53"/>
      <c r="U49" s="53"/>
      <c r="V49" s="53"/>
      <c r="W49" s="53"/>
      <c r="X49" s="53"/>
      <c r="Y49" s="53"/>
    </row>
    <row r="50" spans="1:25" ht="15.6" customHeight="1" x14ac:dyDescent="0.25">
      <c r="A50" s="200"/>
      <c r="B50" s="291" t="s">
        <v>638</v>
      </c>
      <c r="C50" s="103">
        <f t="shared" si="6"/>
        <v>0</v>
      </c>
      <c r="D50" s="97">
        <f>'7.0 Remedial System O&amp;M'!E95</f>
        <v>0</v>
      </c>
      <c r="E50" s="73">
        <f>'7.0 Remedial System O&amp;M'!K95</f>
        <v>0</v>
      </c>
      <c r="F50" s="73">
        <f>'7.0 Remedial System O&amp;M'!Q95</f>
        <v>0</v>
      </c>
      <c r="G50" s="73">
        <f>'7.0 Remedial System O&amp;M'!W95</f>
        <v>0</v>
      </c>
      <c r="H50" s="73">
        <f>'7.0 Remedial System O&amp;M'!AC95</f>
        <v>0</v>
      </c>
      <c r="I50" s="59">
        <f>'7.0 Remedial System O&amp;M'!AI95</f>
        <v>0</v>
      </c>
      <c r="J50" s="55"/>
      <c r="K50" s="55"/>
      <c r="L50" s="55"/>
      <c r="M50" s="55"/>
      <c r="N50" s="55"/>
      <c r="P50" s="53"/>
      <c r="Q50" s="53"/>
      <c r="R50" s="53"/>
      <c r="S50" s="53"/>
      <c r="T50" s="53"/>
      <c r="U50" s="53"/>
      <c r="V50" s="53"/>
      <c r="W50" s="53"/>
      <c r="X50" s="53"/>
      <c r="Y50" s="53"/>
    </row>
    <row r="51" spans="1:25" ht="15.6" customHeight="1" thickBot="1" x14ac:dyDescent="0.3">
      <c r="A51" s="200"/>
      <c r="B51" s="288" t="s">
        <v>644</v>
      </c>
      <c r="C51" s="104">
        <f t="shared" si="6"/>
        <v>0</v>
      </c>
      <c r="D51" s="98">
        <f>'7.0 Remedial System O&amp;M'!E108</f>
        <v>0</v>
      </c>
      <c r="E51" s="84">
        <f>'7.0 Remedial System O&amp;M'!K108</f>
        <v>0</v>
      </c>
      <c r="F51" s="84">
        <f>'7.0 Remedial System O&amp;M'!Q108</f>
        <v>0</v>
      </c>
      <c r="G51" s="84">
        <f>'7.0 Remedial System O&amp;M'!W108</f>
        <v>0</v>
      </c>
      <c r="H51" s="84">
        <f>'7.0 Remedial System O&amp;M'!AC108</f>
        <v>0</v>
      </c>
      <c r="I51" s="61">
        <f>'7.0 Remedial System O&amp;M'!AI108</f>
        <v>0</v>
      </c>
      <c r="J51" s="55"/>
      <c r="K51" s="55"/>
      <c r="L51" s="55"/>
      <c r="M51" s="55"/>
      <c r="N51" s="55"/>
      <c r="P51" s="53"/>
      <c r="Q51" s="53"/>
      <c r="R51" s="53"/>
      <c r="S51" s="53"/>
      <c r="T51" s="53"/>
      <c r="U51" s="53"/>
      <c r="V51" s="53"/>
      <c r="W51" s="53"/>
      <c r="X51" s="53"/>
      <c r="Y51" s="53"/>
    </row>
    <row r="52" spans="1:25" ht="24" customHeight="1" thickTop="1" thickBot="1" x14ac:dyDescent="0.3">
      <c r="A52" s="223"/>
      <c r="B52" s="292" t="s">
        <v>104</v>
      </c>
      <c r="C52" s="105">
        <f t="shared" si="6"/>
        <v>0</v>
      </c>
      <c r="D52" s="96">
        <f t="shared" ref="D52:I52" si="8">SUM(D46:D51)</f>
        <v>0</v>
      </c>
      <c r="E52" s="74">
        <f t="shared" si="8"/>
        <v>0</v>
      </c>
      <c r="F52" s="74">
        <f t="shared" si="8"/>
        <v>0</v>
      </c>
      <c r="G52" s="74">
        <f t="shared" si="8"/>
        <v>0</v>
      </c>
      <c r="H52" s="74">
        <f t="shared" si="8"/>
        <v>0</v>
      </c>
      <c r="I52" s="63">
        <f t="shared" si="8"/>
        <v>0</v>
      </c>
      <c r="J52" s="64"/>
      <c r="K52" s="64"/>
      <c r="L52" s="64"/>
      <c r="M52" s="64"/>
      <c r="N52" s="64"/>
      <c r="P52" s="53"/>
      <c r="Q52" s="53"/>
      <c r="R52" s="53"/>
      <c r="S52" s="53"/>
      <c r="T52" s="53"/>
      <c r="U52" s="53"/>
      <c r="V52" s="53"/>
      <c r="W52" s="53"/>
      <c r="X52" s="53"/>
      <c r="Y52" s="53"/>
    </row>
    <row r="53" spans="1:25" ht="15.6" customHeight="1" x14ac:dyDescent="0.25">
      <c r="A53" s="200" t="s">
        <v>119</v>
      </c>
      <c r="B53" s="290" t="s">
        <v>614</v>
      </c>
      <c r="C53" s="102">
        <f t="shared" si="6"/>
        <v>0</v>
      </c>
      <c r="D53" s="77">
        <f>'8.0 Post Remediation Closure'!E14</f>
        <v>0</v>
      </c>
      <c r="E53" s="56">
        <f>'8.0 Post Remediation Closure'!K14</f>
        <v>0</v>
      </c>
      <c r="F53" s="56">
        <f>'8.0 Post Remediation Closure'!Q14</f>
        <v>0</v>
      </c>
      <c r="G53" s="56">
        <f>'8.0 Post Remediation Closure'!W14</f>
        <v>0</v>
      </c>
      <c r="H53" s="56">
        <f>'8.0 Post Remediation Closure'!AC14</f>
        <v>0</v>
      </c>
      <c r="I53" s="57">
        <f>'8.0 Post Remediation Closure'!AI14</f>
        <v>0</v>
      </c>
      <c r="J53" s="55"/>
      <c r="K53" s="55"/>
      <c r="L53" s="55"/>
      <c r="M53" s="55"/>
      <c r="N53" s="55"/>
      <c r="P53" s="53"/>
      <c r="Q53" s="53"/>
      <c r="R53" s="53"/>
      <c r="S53" s="53"/>
      <c r="T53" s="53"/>
      <c r="U53" s="53"/>
      <c r="V53" s="53"/>
      <c r="W53" s="53"/>
      <c r="X53" s="53"/>
      <c r="Y53" s="53"/>
    </row>
    <row r="54" spans="1:25" ht="15.6" customHeight="1" x14ac:dyDescent="0.25">
      <c r="A54" s="293"/>
      <c r="B54" s="291" t="s">
        <v>613</v>
      </c>
      <c r="C54" s="103">
        <f t="shared" si="6"/>
        <v>0</v>
      </c>
      <c r="D54" s="97">
        <f>'8.0 Post Remediation Closure'!E62</f>
        <v>0</v>
      </c>
      <c r="E54" s="58">
        <f>'8.0 Post Remediation Closure'!K62</f>
        <v>0</v>
      </c>
      <c r="F54" s="58">
        <f>'8.0 Post Remediation Closure'!Q62</f>
        <v>0</v>
      </c>
      <c r="G54" s="58">
        <f>'8.0 Post Remediation Closure'!W62</f>
        <v>0</v>
      </c>
      <c r="H54" s="58">
        <f>'8.0 Post Remediation Closure'!AC62</f>
        <v>0</v>
      </c>
      <c r="I54" s="59">
        <f>'8.0 Post Remediation Closure'!AI62</f>
        <v>0</v>
      </c>
      <c r="J54" s="55"/>
      <c r="K54" s="55"/>
      <c r="L54" s="55"/>
      <c r="M54" s="55"/>
      <c r="N54" s="55"/>
      <c r="P54" s="53"/>
      <c r="Q54" s="53"/>
      <c r="R54" s="53"/>
      <c r="S54" s="53"/>
      <c r="T54" s="53"/>
      <c r="U54" s="53"/>
      <c r="V54" s="53"/>
      <c r="W54" s="53"/>
      <c r="X54" s="53"/>
      <c r="Y54" s="53"/>
    </row>
    <row r="55" spans="1:25" ht="15.6" customHeight="1" x14ac:dyDescent="0.25">
      <c r="A55" s="200"/>
      <c r="B55" s="291" t="s">
        <v>603</v>
      </c>
      <c r="C55" s="103">
        <f t="shared" si="6"/>
        <v>0</v>
      </c>
      <c r="D55" s="97">
        <f>'8.0 Post Remediation Closure'!E99</f>
        <v>0</v>
      </c>
      <c r="E55" s="58">
        <f>'8.0 Post Remediation Closure'!K99</f>
        <v>0</v>
      </c>
      <c r="F55" s="58">
        <f>'8.0 Post Remediation Closure'!Q99</f>
        <v>0</v>
      </c>
      <c r="G55" s="58">
        <f>'8.0 Post Remediation Closure'!W99</f>
        <v>0</v>
      </c>
      <c r="H55" s="58">
        <f>'8.0 Post Remediation Closure'!AC99</f>
        <v>0</v>
      </c>
      <c r="I55" s="59">
        <f>'8.0 Post Remediation Closure'!AI99</f>
        <v>0</v>
      </c>
      <c r="J55" s="55"/>
      <c r="K55" s="55"/>
      <c r="L55" s="55"/>
      <c r="M55" s="55"/>
      <c r="N55" s="55"/>
      <c r="P55" s="53"/>
      <c r="Q55" s="53"/>
      <c r="R55" s="53"/>
      <c r="S55" s="53"/>
      <c r="T55" s="53"/>
      <c r="U55" s="53"/>
      <c r="V55" s="53"/>
      <c r="W55" s="53"/>
      <c r="X55" s="53"/>
      <c r="Y55" s="53"/>
    </row>
    <row r="56" spans="1:25" ht="15.6" customHeight="1" x14ac:dyDescent="0.25">
      <c r="A56" s="200"/>
      <c r="B56" s="291" t="s">
        <v>612</v>
      </c>
      <c r="C56" s="103">
        <f t="shared" si="6"/>
        <v>0</v>
      </c>
      <c r="D56" s="97">
        <f>'8.0 Post Remediation Closure'!E112</f>
        <v>0</v>
      </c>
      <c r="E56" s="58">
        <f>'8.0 Post Remediation Closure'!K112</f>
        <v>0</v>
      </c>
      <c r="F56" s="58">
        <f>'8.0 Post Remediation Closure'!Q112</f>
        <v>0</v>
      </c>
      <c r="G56" s="58">
        <f>'8.0 Post Remediation Closure'!W112</f>
        <v>0</v>
      </c>
      <c r="H56" s="58">
        <f>'8.0 Post Remediation Closure'!AC112</f>
        <v>0</v>
      </c>
      <c r="I56" s="59">
        <f>'8.0 Post Remediation Closure'!AI112</f>
        <v>0</v>
      </c>
      <c r="J56" s="55"/>
      <c r="K56" s="55"/>
      <c r="L56" s="55"/>
      <c r="M56" s="55"/>
      <c r="N56" s="55"/>
      <c r="P56" s="53"/>
      <c r="Q56" s="53"/>
      <c r="R56" s="53"/>
      <c r="S56" s="53"/>
      <c r="T56" s="53"/>
      <c r="U56" s="53"/>
      <c r="V56" s="53"/>
      <c r="W56" s="53"/>
      <c r="X56" s="53"/>
      <c r="Y56" s="53"/>
    </row>
    <row r="57" spans="1:25" ht="15.6" customHeight="1" x14ac:dyDescent="0.25">
      <c r="A57" s="200"/>
      <c r="B57" s="291" t="s">
        <v>120</v>
      </c>
      <c r="C57" s="103">
        <f t="shared" si="6"/>
        <v>0</v>
      </c>
      <c r="D57" s="97">
        <f>'8.0 Post Remediation Closure'!E146</f>
        <v>0</v>
      </c>
      <c r="E57" s="58">
        <f>'8.0 Post Remediation Closure'!K146</f>
        <v>0</v>
      </c>
      <c r="F57" s="58">
        <f>'8.0 Post Remediation Closure'!Q146</f>
        <v>0</v>
      </c>
      <c r="G57" s="58">
        <f>'8.0 Post Remediation Closure'!W146</f>
        <v>0</v>
      </c>
      <c r="H57" s="58">
        <f>'8.0 Post Remediation Closure'!AC146</f>
        <v>0</v>
      </c>
      <c r="I57" s="59">
        <f>'8.0 Post Remediation Closure'!AI146</f>
        <v>0</v>
      </c>
      <c r="J57" s="55"/>
      <c r="K57" s="55"/>
      <c r="L57" s="55"/>
      <c r="M57" s="55"/>
      <c r="N57" s="55"/>
      <c r="P57" s="53"/>
      <c r="Q57" s="53"/>
      <c r="R57" s="53"/>
      <c r="S57" s="53"/>
      <c r="T57" s="53"/>
      <c r="U57" s="53"/>
      <c r="V57" s="53"/>
      <c r="W57" s="53"/>
      <c r="X57" s="53"/>
      <c r="Y57" s="53"/>
    </row>
    <row r="58" spans="1:25" ht="15.6" customHeight="1" x14ac:dyDescent="0.25">
      <c r="A58" s="200"/>
      <c r="B58" s="313" t="s">
        <v>709</v>
      </c>
      <c r="C58" s="103">
        <f t="shared" si="6"/>
        <v>0</v>
      </c>
      <c r="D58" s="97">
        <f>'8.0 Post Remediation Closure'!E177</f>
        <v>0</v>
      </c>
      <c r="E58" s="314">
        <f>'8.0 Post Remediation Closure'!K177</f>
        <v>0</v>
      </c>
      <c r="F58" s="314">
        <f>'8.0 Post Remediation Closure'!Q177</f>
        <v>0</v>
      </c>
      <c r="G58" s="314">
        <f>'8.0 Post Remediation Closure'!W177</f>
        <v>0</v>
      </c>
      <c r="H58" s="314">
        <f>'8.0 Post Remediation Closure'!AC177</f>
        <v>0</v>
      </c>
      <c r="I58" s="315">
        <f>'8.0 Post Remediation Closure'!AI177</f>
        <v>0</v>
      </c>
      <c r="J58" s="55"/>
      <c r="K58" s="55"/>
      <c r="L58" s="55"/>
      <c r="M58" s="55"/>
      <c r="N58" s="55"/>
      <c r="P58" s="53"/>
      <c r="Q58" s="53"/>
      <c r="R58" s="53"/>
      <c r="S58" s="53"/>
      <c r="T58" s="53"/>
      <c r="U58" s="53"/>
      <c r="V58" s="53"/>
      <c r="W58" s="53"/>
      <c r="X58" s="53"/>
      <c r="Y58" s="53"/>
    </row>
    <row r="59" spans="1:25" ht="15.6" customHeight="1" thickBot="1" x14ac:dyDescent="0.3">
      <c r="A59" s="200"/>
      <c r="B59" s="288" t="s">
        <v>708</v>
      </c>
      <c r="C59" s="104">
        <f t="shared" si="6"/>
        <v>0</v>
      </c>
      <c r="D59" s="98">
        <f>'8.0 Post Remediation Closure'!E190</f>
        <v>0</v>
      </c>
      <c r="E59" s="60">
        <f>'8.0 Post Remediation Closure'!K190</f>
        <v>0</v>
      </c>
      <c r="F59" s="60">
        <f>'8.0 Post Remediation Closure'!Q190</f>
        <v>0</v>
      </c>
      <c r="G59" s="60">
        <f>'8.0 Post Remediation Closure'!W190</f>
        <v>0</v>
      </c>
      <c r="H59" s="60">
        <f>'8.0 Post Remediation Closure'!AC190</f>
        <v>0</v>
      </c>
      <c r="I59" s="61">
        <f>'8.0 Post Remediation Closure'!AI190</f>
        <v>0</v>
      </c>
      <c r="J59" s="55"/>
      <c r="K59" s="55"/>
      <c r="L59" s="55"/>
      <c r="M59" s="55"/>
      <c r="N59" s="55"/>
      <c r="P59" s="53"/>
      <c r="Q59" s="53"/>
      <c r="R59" s="53"/>
      <c r="S59" s="53"/>
      <c r="T59" s="53"/>
      <c r="U59" s="53"/>
      <c r="V59" s="53"/>
      <c r="W59" s="53"/>
      <c r="X59" s="53"/>
      <c r="Y59" s="53"/>
    </row>
    <row r="60" spans="1:25" ht="24" customHeight="1" thickTop="1" thickBot="1" x14ac:dyDescent="0.3">
      <c r="A60" s="223"/>
      <c r="B60" s="292" t="s">
        <v>104</v>
      </c>
      <c r="C60" s="105">
        <f t="shared" si="6"/>
        <v>0</v>
      </c>
      <c r="D60" s="96">
        <f>SUM(D53:D59)</f>
        <v>0</v>
      </c>
      <c r="E60" s="96">
        <f t="shared" ref="E60:I60" si="9">SUM(E53:E59)</f>
        <v>0</v>
      </c>
      <c r="F60" s="96">
        <f t="shared" si="9"/>
        <v>0</v>
      </c>
      <c r="G60" s="96">
        <f t="shared" si="9"/>
        <v>0</v>
      </c>
      <c r="H60" s="96">
        <f t="shared" si="9"/>
        <v>0</v>
      </c>
      <c r="I60" s="405">
        <f t="shared" si="9"/>
        <v>0</v>
      </c>
      <c r="J60" s="55"/>
      <c r="K60" s="55"/>
      <c r="L60" s="55"/>
      <c r="M60" s="55"/>
      <c r="N60" s="55"/>
      <c r="P60" s="53"/>
      <c r="Q60" s="53"/>
      <c r="R60" s="53"/>
      <c r="S60" s="53"/>
      <c r="T60" s="53"/>
      <c r="U60" s="53"/>
      <c r="V60" s="53"/>
      <c r="W60" s="53"/>
      <c r="X60" s="53"/>
      <c r="Y60" s="53"/>
    </row>
    <row r="61" spans="1:25" x14ac:dyDescent="0.2">
      <c r="A61" s="52"/>
      <c r="B61" s="32"/>
      <c r="C61" s="109"/>
      <c r="D61" s="136"/>
      <c r="E61" s="75"/>
      <c r="F61" s="75"/>
      <c r="G61" s="75"/>
      <c r="H61" s="75"/>
      <c r="I61" s="76"/>
      <c r="J61" s="67"/>
      <c r="K61" s="67"/>
      <c r="L61" s="67"/>
      <c r="M61" s="67"/>
      <c r="N61" s="67"/>
      <c r="P61" s="53"/>
      <c r="Q61" s="53"/>
      <c r="R61" s="53"/>
      <c r="S61" s="53"/>
      <c r="T61" s="53"/>
      <c r="U61" s="53"/>
      <c r="V61" s="53"/>
      <c r="W61" s="53"/>
      <c r="X61" s="53"/>
      <c r="Y61" s="53"/>
    </row>
    <row r="62" spans="1:25" ht="24" customHeight="1" thickBot="1" x14ac:dyDescent="0.25">
      <c r="A62" s="112"/>
      <c r="B62" s="113" t="s">
        <v>121</v>
      </c>
      <c r="C62" s="105">
        <f t="shared" ref="C62:I62" si="10">C60+C52+C45+C38+C32+C25+C19+C12</f>
        <v>0</v>
      </c>
      <c r="D62" s="96">
        <f t="shared" si="10"/>
        <v>0</v>
      </c>
      <c r="E62" s="62">
        <f t="shared" si="10"/>
        <v>0</v>
      </c>
      <c r="F62" s="62">
        <f t="shared" si="10"/>
        <v>0</v>
      </c>
      <c r="G62" s="62">
        <f t="shared" si="10"/>
        <v>0</v>
      </c>
      <c r="H62" s="62">
        <f t="shared" si="10"/>
        <v>0</v>
      </c>
      <c r="I62" s="63">
        <f t="shared" si="10"/>
        <v>0</v>
      </c>
      <c r="J62" s="55"/>
      <c r="K62" s="55"/>
      <c r="L62" s="55"/>
      <c r="M62" s="55"/>
      <c r="N62" s="55"/>
      <c r="P62" s="53"/>
      <c r="Q62" s="53"/>
      <c r="R62" s="53"/>
      <c r="S62" s="53"/>
      <c r="T62" s="53"/>
      <c r="U62" s="53"/>
      <c r="V62" s="53"/>
      <c r="W62" s="53"/>
      <c r="X62" s="53"/>
      <c r="Y62" s="53"/>
    </row>
    <row r="63" spans="1:25" x14ac:dyDescent="0.2">
      <c r="A63" s="9" t="s">
        <v>170</v>
      </c>
    </row>
  </sheetData>
  <sheetProtection algorithmName="SHA-512" hashValue="DrnrhJJs4LLQEH0n4e2akURBQnB0DvL1Tgx3rTa489BrShgFZIT+dAhSjPKztqh361evSv8MNTej9qcpKmETjA==" saltValue="qSaw+OsA+8OZl1W74A9rtw==" spinCount="100000" sheet="1" selectLockedCells="1"/>
  <customSheetViews>
    <customSheetView guid="{1F7E7BA4-91DB-4053-B4E8-EC9AC95BBC05}" scale="85" showPageBreaks="1" fitToPage="1" printArea="1" hiddenColumns="1" view="pageLayout">
      <selection activeCell="G12" sqref="G12"/>
      <pageMargins left="0.25" right="0.25" top="0.53083333333333338" bottom="0.75" header="0.3" footer="0.3"/>
      <printOptions horizontalCentered="1" verticalCentered="1"/>
      <pageSetup scale="49" orientation="portrait" r:id="rId1"/>
      <headerFooter>
        <oddHeader>&amp;C&amp;"-,Bold"&amp;20Underground Storage Tank Cleanup Fund</oddHeader>
        <oddFooter>&amp;LRevision 1
June 3, 2016
&amp;C&amp;N</oddFooter>
      </headerFooter>
    </customSheetView>
  </customSheetViews>
  <mergeCells count="7">
    <mergeCell ref="Q3:W3"/>
    <mergeCell ref="F1:H1"/>
    <mergeCell ref="F2:H2"/>
    <mergeCell ref="A6:A7"/>
    <mergeCell ref="B6:B7"/>
    <mergeCell ref="D6:I6"/>
    <mergeCell ref="C6:C7"/>
  </mergeCells>
  <dataValidations count="1">
    <dataValidation type="list" allowBlank="1" showInputMessage="1" showErrorMessage="1" promptTitle="Budget Category" prompt="Please select the budget category for this fiscal year from drop down menu." sqref="D7:I7">
      <formula1>Budget_Categories</formula1>
    </dataValidation>
  </dataValidations>
  <printOptions horizontalCentered="1"/>
  <pageMargins left="0.25" right="0.25" top="0.84856770833333328" bottom="0.75" header="0.3" footer="0.3"/>
  <pageSetup scale="64" orientation="portrait" r:id="rId2"/>
  <headerFooter>
    <oddHeader>&amp;C&amp;"-,Bold"&amp;20UST Cleanup Fund Programs Project Execution Plan
Multi-Year Budget Plan
&amp;12(From Cost Estimating Worksheets)</oddHeader>
    <oddFooter>&amp;LRevision 2.0
February 1, 2018&amp;CPage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I54"/>
  <sheetViews>
    <sheetView zoomScaleNormal="100" workbookViewId="0">
      <selection activeCell="A23" sqref="A23"/>
    </sheetView>
  </sheetViews>
  <sheetFormatPr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126" customWidth="1"/>
    <col min="8" max="8" width="6.7109375" style="126" customWidth="1"/>
    <col min="9" max="9" width="10.7109375" style="126" customWidth="1"/>
    <col min="10" max="11" width="9.7109375" style="126" customWidth="1"/>
    <col min="12" max="12" width="2.7109375" customWidth="1"/>
    <col min="13" max="13" width="38.7109375" customWidth="1"/>
    <col min="14" max="14" width="6.7109375" customWidth="1"/>
    <col min="15" max="15" width="10.7109375" customWidth="1"/>
    <col min="16" max="17" width="9.7109375" customWidth="1"/>
    <col min="18" max="18" width="2.7109375" style="126" customWidth="1"/>
    <col min="19" max="19" width="38.7109375" customWidth="1"/>
    <col min="20" max="20" width="6.7109375" customWidth="1"/>
    <col min="21" max="21" width="10.7109375" customWidth="1"/>
    <col min="22" max="23" width="9.7109375" customWidth="1"/>
    <col min="24" max="24" width="2.7109375" style="126" customWidth="1"/>
    <col min="25" max="25" width="38.7109375" customWidth="1"/>
    <col min="26" max="26" width="6.7109375" customWidth="1"/>
    <col min="27" max="27" width="10.7109375" customWidth="1"/>
    <col min="28" max="29" width="9.7109375" customWidth="1"/>
    <col min="30" max="30" width="2.7109375" style="126" customWidth="1"/>
    <col min="31" max="31" width="38.7109375" customWidth="1"/>
    <col min="32" max="32" width="6.7109375" customWidth="1"/>
    <col min="33" max="33" width="10.7109375" customWidth="1"/>
    <col min="34" max="35" width="9.7109375" customWidth="1"/>
    <col min="36" max="36" width="2.7109375" customWidth="1"/>
    <col min="40" max="40" width="38.7109375" customWidth="1"/>
    <col min="45" max="45" width="38.7109375" customWidth="1"/>
    <col min="50" max="50" width="38.7109375" customWidth="1"/>
  </cols>
  <sheetData>
    <row r="1" spans="1:35" s="89" customFormat="1" ht="21" x14ac:dyDescent="0.35">
      <c r="A1" s="89" t="s">
        <v>207</v>
      </c>
      <c r="G1" s="89" t="s">
        <v>208</v>
      </c>
      <c r="M1" s="89" t="s">
        <v>209</v>
      </c>
      <c r="S1" s="89" t="s">
        <v>210</v>
      </c>
      <c r="Y1" s="89" t="s">
        <v>211</v>
      </c>
      <c r="AE1" s="89" t="s">
        <v>212</v>
      </c>
    </row>
    <row r="2" spans="1:35" ht="15.75" thickBot="1" x14ac:dyDescent="0.3">
      <c r="A2" s="196"/>
      <c r="B2" s="196"/>
      <c r="C2" s="196"/>
      <c r="D2" s="196"/>
      <c r="E2" s="196"/>
      <c r="F2" s="196"/>
      <c r="G2" s="196"/>
      <c r="H2" s="196"/>
      <c r="I2" s="196"/>
      <c r="J2" s="196"/>
      <c r="K2" s="196"/>
      <c r="L2" s="196"/>
      <c r="M2" s="196"/>
      <c r="R2" s="196"/>
    </row>
    <row r="3" spans="1:35" x14ac:dyDescent="0.25">
      <c r="A3" s="34" t="s">
        <v>467</v>
      </c>
      <c r="B3" s="194"/>
      <c r="C3" s="194"/>
      <c r="D3" s="194"/>
      <c r="E3" s="195"/>
      <c r="F3" s="196"/>
      <c r="G3" s="322" t="s">
        <v>467</v>
      </c>
      <c r="H3" s="334"/>
      <c r="I3" s="334"/>
      <c r="J3" s="334"/>
      <c r="K3" s="335"/>
      <c r="L3" s="196"/>
      <c r="M3" s="322" t="s">
        <v>467</v>
      </c>
      <c r="N3" s="334"/>
      <c r="O3" s="334"/>
      <c r="P3" s="334"/>
      <c r="Q3" s="335"/>
      <c r="R3" s="196"/>
      <c r="S3" s="322" t="s">
        <v>467</v>
      </c>
      <c r="T3" s="334"/>
      <c r="U3" s="334"/>
      <c r="V3" s="334"/>
      <c r="W3" s="335"/>
      <c r="Y3" s="322" t="s">
        <v>467</v>
      </c>
      <c r="Z3" s="334"/>
      <c r="AA3" s="334"/>
      <c r="AB3" s="334"/>
      <c r="AC3" s="335"/>
      <c r="AE3" s="322" t="s">
        <v>467</v>
      </c>
      <c r="AF3" s="334"/>
      <c r="AG3" s="334"/>
      <c r="AH3" s="334"/>
      <c r="AI3" s="335"/>
    </row>
    <row r="4" spans="1:35" x14ac:dyDescent="0.25">
      <c r="A4" s="197" t="s">
        <v>122</v>
      </c>
      <c r="B4" s="198" t="s">
        <v>576</v>
      </c>
      <c r="C4" s="198" t="s">
        <v>137</v>
      </c>
      <c r="D4" s="198" t="s">
        <v>188</v>
      </c>
      <c r="E4" s="199" t="s">
        <v>124</v>
      </c>
      <c r="F4" s="196"/>
      <c r="G4" s="337" t="s">
        <v>122</v>
      </c>
      <c r="H4" s="338" t="s">
        <v>576</v>
      </c>
      <c r="I4" s="338" t="s">
        <v>137</v>
      </c>
      <c r="J4" s="338" t="s">
        <v>188</v>
      </c>
      <c r="K4" s="339" t="s">
        <v>124</v>
      </c>
      <c r="L4" s="196"/>
      <c r="M4" s="337" t="s">
        <v>122</v>
      </c>
      <c r="N4" s="338" t="s">
        <v>576</v>
      </c>
      <c r="O4" s="338" t="s">
        <v>137</v>
      </c>
      <c r="P4" s="338" t="s">
        <v>188</v>
      </c>
      <c r="Q4" s="339" t="s">
        <v>124</v>
      </c>
      <c r="R4" s="19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5" x14ac:dyDescent="0.25">
      <c r="A5" s="200" t="s">
        <v>129</v>
      </c>
      <c r="B5" s="201"/>
      <c r="C5" s="201" t="s">
        <v>543</v>
      </c>
      <c r="D5" s="202">
        <v>119</v>
      </c>
      <c r="E5" s="203">
        <f t="shared" ref="E5:E7" si="0">B5*D5</f>
        <v>0</v>
      </c>
      <c r="F5" s="196"/>
      <c r="G5" s="340" t="s">
        <v>129</v>
      </c>
      <c r="H5" s="341"/>
      <c r="I5" s="341" t="s">
        <v>543</v>
      </c>
      <c r="J5" s="342">
        <v>119</v>
      </c>
      <c r="K5" s="343">
        <f t="shared" ref="K5:K7" si="1">H5*J5</f>
        <v>0</v>
      </c>
      <c r="L5" s="196"/>
      <c r="M5" s="340" t="s">
        <v>129</v>
      </c>
      <c r="N5" s="341"/>
      <c r="O5" s="341" t="s">
        <v>543</v>
      </c>
      <c r="P5" s="342">
        <v>119</v>
      </c>
      <c r="Q5" s="343">
        <f t="shared" ref="Q5:Q7" si="2">N5*P5</f>
        <v>0</v>
      </c>
      <c r="R5" s="196"/>
      <c r="S5" s="340" t="s">
        <v>129</v>
      </c>
      <c r="T5" s="341"/>
      <c r="U5" s="341" t="s">
        <v>543</v>
      </c>
      <c r="V5" s="342">
        <v>119</v>
      </c>
      <c r="W5" s="343">
        <f t="shared" ref="W5:W7" si="3">T5*V5</f>
        <v>0</v>
      </c>
      <c r="Y5" s="340" t="s">
        <v>129</v>
      </c>
      <c r="Z5" s="341"/>
      <c r="AA5" s="341" t="s">
        <v>543</v>
      </c>
      <c r="AB5" s="342">
        <v>119</v>
      </c>
      <c r="AC5" s="343">
        <f t="shared" ref="AC5:AC7" si="4">Z5*AB5</f>
        <v>0</v>
      </c>
      <c r="AE5" s="340" t="s">
        <v>129</v>
      </c>
      <c r="AF5" s="341"/>
      <c r="AG5" s="341" t="s">
        <v>543</v>
      </c>
      <c r="AH5" s="342">
        <v>119</v>
      </c>
      <c r="AI5" s="343">
        <f t="shared" ref="AI5:AI7" si="5">AF5*AH5</f>
        <v>0</v>
      </c>
    </row>
    <row r="6" spans="1:35" x14ac:dyDescent="0.25">
      <c r="A6" s="200" t="s">
        <v>130</v>
      </c>
      <c r="B6" s="201"/>
      <c r="C6" s="201" t="s">
        <v>543</v>
      </c>
      <c r="D6" s="202">
        <v>99</v>
      </c>
      <c r="E6" s="203">
        <f t="shared" si="0"/>
        <v>0</v>
      </c>
      <c r="F6" s="196"/>
      <c r="G6" s="340" t="s">
        <v>130</v>
      </c>
      <c r="H6" s="341"/>
      <c r="I6" s="341" t="s">
        <v>543</v>
      </c>
      <c r="J6" s="342">
        <v>99</v>
      </c>
      <c r="K6" s="343">
        <f t="shared" si="1"/>
        <v>0</v>
      </c>
      <c r="L6" s="196"/>
      <c r="M6" s="340" t="s">
        <v>130</v>
      </c>
      <c r="N6" s="341"/>
      <c r="O6" s="341" t="s">
        <v>543</v>
      </c>
      <c r="P6" s="342">
        <v>99</v>
      </c>
      <c r="Q6" s="343">
        <f t="shared" si="2"/>
        <v>0</v>
      </c>
      <c r="R6" s="196"/>
      <c r="S6" s="340" t="s">
        <v>130</v>
      </c>
      <c r="T6" s="341"/>
      <c r="U6" s="341" t="s">
        <v>543</v>
      </c>
      <c r="V6" s="342">
        <v>99</v>
      </c>
      <c r="W6" s="343">
        <f t="shared" si="3"/>
        <v>0</v>
      </c>
      <c r="Y6" s="340" t="s">
        <v>130</v>
      </c>
      <c r="Z6" s="341"/>
      <c r="AA6" s="341" t="s">
        <v>543</v>
      </c>
      <c r="AB6" s="342">
        <v>99</v>
      </c>
      <c r="AC6" s="343">
        <f t="shared" si="4"/>
        <v>0</v>
      </c>
      <c r="AE6" s="340" t="s">
        <v>130</v>
      </c>
      <c r="AF6" s="341"/>
      <c r="AG6" s="341" t="s">
        <v>543</v>
      </c>
      <c r="AH6" s="342">
        <v>99</v>
      </c>
      <c r="AI6" s="343">
        <f t="shared" si="5"/>
        <v>0</v>
      </c>
    </row>
    <row r="7" spans="1:35" ht="15.75" thickBot="1" x14ac:dyDescent="0.3">
      <c r="A7" s="204" t="s">
        <v>134</v>
      </c>
      <c r="B7" s="205"/>
      <c r="C7" s="205" t="s">
        <v>543</v>
      </c>
      <c r="D7" s="206">
        <v>59</v>
      </c>
      <c r="E7" s="207">
        <f t="shared" si="0"/>
        <v>0</v>
      </c>
      <c r="F7" s="196"/>
      <c r="G7" s="344" t="s">
        <v>134</v>
      </c>
      <c r="H7" s="345"/>
      <c r="I7" s="345" t="s">
        <v>543</v>
      </c>
      <c r="J7" s="346">
        <v>59</v>
      </c>
      <c r="K7" s="347">
        <f t="shared" si="1"/>
        <v>0</v>
      </c>
      <c r="L7" s="196"/>
      <c r="M7" s="344" t="s">
        <v>134</v>
      </c>
      <c r="N7" s="345"/>
      <c r="O7" s="345" t="s">
        <v>543</v>
      </c>
      <c r="P7" s="346">
        <v>59</v>
      </c>
      <c r="Q7" s="347">
        <f t="shared" si="2"/>
        <v>0</v>
      </c>
      <c r="R7" s="196"/>
      <c r="S7" s="344" t="s">
        <v>134</v>
      </c>
      <c r="T7" s="345"/>
      <c r="U7" s="345" t="s">
        <v>543</v>
      </c>
      <c r="V7" s="346">
        <v>59</v>
      </c>
      <c r="W7" s="347">
        <f t="shared" si="3"/>
        <v>0</v>
      </c>
      <c r="Y7" s="344" t="s">
        <v>134</v>
      </c>
      <c r="Z7" s="345"/>
      <c r="AA7" s="345" t="s">
        <v>543</v>
      </c>
      <c r="AB7" s="346">
        <v>59</v>
      </c>
      <c r="AC7" s="347">
        <f t="shared" si="4"/>
        <v>0</v>
      </c>
      <c r="AE7" s="344" t="s">
        <v>134</v>
      </c>
      <c r="AF7" s="345"/>
      <c r="AG7" s="345" t="s">
        <v>543</v>
      </c>
      <c r="AH7" s="346">
        <v>59</v>
      </c>
      <c r="AI7" s="347">
        <f t="shared" si="5"/>
        <v>0</v>
      </c>
    </row>
    <row r="8" spans="1:35" ht="16.5" thickTop="1" thickBot="1" x14ac:dyDescent="0.3">
      <c r="A8" s="35" t="s">
        <v>135</v>
      </c>
      <c r="B8" s="208">
        <f>SUM(B5:B7)</f>
        <v>0</v>
      </c>
      <c r="C8" s="208"/>
      <c r="D8" s="209"/>
      <c r="E8" s="30">
        <f>SUM(E5:E7)</f>
        <v>0</v>
      </c>
      <c r="F8" s="196"/>
      <c r="G8" s="323" t="s">
        <v>135</v>
      </c>
      <c r="H8" s="348">
        <f>SUM(H5:H7)</f>
        <v>0</v>
      </c>
      <c r="I8" s="348"/>
      <c r="J8" s="349"/>
      <c r="K8" s="321">
        <f>SUM(K5:K7)</f>
        <v>0</v>
      </c>
      <c r="L8" s="196"/>
      <c r="M8" s="323" t="s">
        <v>135</v>
      </c>
      <c r="N8" s="348">
        <f>SUM(N5:N7)</f>
        <v>0</v>
      </c>
      <c r="O8" s="348"/>
      <c r="P8" s="349"/>
      <c r="Q8" s="321">
        <f>SUM(Q5:Q7)</f>
        <v>0</v>
      </c>
      <c r="R8" s="196"/>
      <c r="S8" s="323" t="s">
        <v>135</v>
      </c>
      <c r="T8" s="348">
        <f>SUM(T5:T7)</f>
        <v>0</v>
      </c>
      <c r="U8" s="348"/>
      <c r="V8" s="349"/>
      <c r="W8" s="321">
        <f>SUM(W5:W7)</f>
        <v>0</v>
      </c>
      <c r="Y8" s="323" t="s">
        <v>135</v>
      </c>
      <c r="Z8" s="348">
        <f>SUM(Z5:Z7)</f>
        <v>0</v>
      </c>
      <c r="AA8" s="348"/>
      <c r="AB8" s="349"/>
      <c r="AC8" s="321">
        <f>SUM(AC5:AC7)</f>
        <v>0</v>
      </c>
      <c r="AE8" s="323" t="s">
        <v>135</v>
      </c>
      <c r="AF8" s="348">
        <f>SUM(AF5:AF7)</f>
        <v>0</v>
      </c>
      <c r="AG8" s="348"/>
      <c r="AH8" s="349"/>
      <c r="AI8" s="321">
        <f>SUM(AI5:AI7)</f>
        <v>0</v>
      </c>
    </row>
    <row r="9" spans="1:35" ht="15.75" thickBot="1" x14ac:dyDescent="0.3">
      <c r="A9" s="196"/>
      <c r="B9" s="196"/>
      <c r="C9" s="196"/>
      <c r="D9" s="196"/>
      <c r="E9" s="196"/>
      <c r="F9" s="196"/>
      <c r="G9" s="336"/>
      <c r="H9" s="336"/>
      <c r="I9" s="336"/>
      <c r="J9" s="336"/>
      <c r="K9" s="336"/>
      <c r="L9" s="196"/>
      <c r="M9" s="336"/>
      <c r="N9" s="336"/>
      <c r="O9" s="336"/>
      <c r="P9" s="336"/>
      <c r="Q9" s="336"/>
      <c r="R9" s="196"/>
      <c r="S9" s="336"/>
      <c r="T9" s="336"/>
      <c r="U9" s="336"/>
      <c r="V9" s="336"/>
      <c r="W9" s="336"/>
      <c r="Y9" s="336"/>
      <c r="Z9" s="336"/>
      <c r="AA9" s="336"/>
      <c r="AB9" s="336"/>
      <c r="AC9" s="336"/>
      <c r="AE9" s="336"/>
      <c r="AF9" s="336"/>
      <c r="AG9" s="336"/>
      <c r="AH9" s="336"/>
      <c r="AI9" s="336"/>
    </row>
    <row r="10" spans="1:35" x14ac:dyDescent="0.25">
      <c r="A10" s="34" t="s">
        <v>466</v>
      </c>
      <c r="B10" s="194"/>
      <c r="C10" s="194"/>
      <c r="D10" s="194"/>
      <c r="E10" s="195"/>
      <c r="F10" s="196"/>
      <c r="G10" s="322" t="s">
        <v>466</v>
      </c>
      <c r="H10" s="334"/>
      <c r="I10" s="334"/>
      <c r="J10" s="334"/>
      <c r="K10" s="335"/>
      <c r="L10" s="196"/>
      <c r="M10" s="322" t="s">
        <v>466</v>
      </c>
      <c r="N10" s="334"/>
      <c r="O10" s="334"/>
      <c r="P10" s="334"/>
      <c r="Q10" s="335"/>
      <c r="R10" s="196"/>
      <c r="S10" s="322" t="s">
        <v>466</v>
      </c>
      <c r="T10" s="334"/>
      <c r="U10" s="334"/>
      <c r="V10" s="334"/>
      <c r="W10" s="335"/>
      <c r="Y10" s="322" t="s">
        <v>466</v>
      </c>
      <c r="Z10" s="334"/>
      <c r="AA10" s="334"/>
      <c r="AB10" s="334"/>
      <c r="AC10" s="335"/>
      <c r="AE10" s="322" t="s">
        <v>466</v>
      </c>
      <c r="AF10" s="334"/>
      <c r="AG10" s="334"/>
      <c r="AH10" s="334"/>
      <c r="AI10" s="335"/>
    </row>
    <row r="11" spans="1:35" x14ac:dyDescent="0.25">
      <c r="A11" s="197" t="s">
        <v>122</v>
      </c>
      <c r="B11" s="198" t="s">
        <v>576</v>
      </c>
      <c r="C11" s="198" t="s">
        <v>137</v>
      </c>
      <c r="D11" s="198" t="s">
        <v>188</v>
      </c>
      <c r="E11" s="199" t="s">
        <v>124</v>
      </c>
      <c r="F11" s="196"/>
      <c r="G11" s="337" t="s">
        <v>122</v>
      </c>
      <c r="H11" s="338" t="s">
        <v>576</v>
      </c>
      <c r="I11" s="338" t="s">
        <v>137</v>
      </c>
      <c r="J11" s="338" t="s">
        <v>188</v>
      </c>
      <c r="K11" s="339" t="s">
        <v>124</v>
      </c>
      <c r="L11" s="196"/>
      <c r="M11" s="337" t="s">
        <v>122</v>
      </c>
      <c r="N11" s="338" t="s">
        <v>576</v>
      </c>
      <c r="O11" s="338" t="s">
        <v>137</v>
      </c>
      <c r="P11" s="338" t="s">
        <v>188</v>
      </c>
      <c r="Q11" s="339" t="s">
        <v>124</v>
      </c>
      <c r="R11" s="196"/>
      <c r="S11" s="337" t="s">
        <v>122</v>
      </c>
      <c r="T11" s="338" t="s">
        <v>576</v>
      </c>
      <c r="U11" s="338" t="s">
        <v>137</v>
      </c>
      <c r="V11" s="338" t="s">
        <v>188</v>
      </c>
      <c r="W11" s="339" t="s">
        <v>124</v>
      </c>
      <c r="Y11" s="337" t="s">
        <v>122</v>
      </c>
      <c r="Z11" s="338" t="s">
        <v>576</v>
      </c>
      <c r="AA11" s="338" t="s">
        <v>137</v>
      </c>
      <c r="AB11" s="338" t="s">
        <v>188</v>
      </c>
      <c r="AC11" s="339" t="s">
        <v>124</v>
      </c>
      <c r="AE11" s="337" t="s">
        <v>122</v>
      </c>
      <c r="AF11" s="338" t="s">
        <v>576</v>
      </c>
      <c r="AG11" s="338" t="s">
        <v>137</v>
      </c>
      <c r="AH11" s="338" t="s">
        <v>188</v>
      </c>
      <c r="AI11" s="339" t="s">
        <v>124</v>
      </c>
    </row>
    <row r="12" spans="1:35" x14ac:dyDescent="0.25">
      <c r="A12" s="200" t="s">
        <v>126</v>
      </c>
      <c r="B12" s="201"/>
      <c r="C12" s="201" t="s">
        <v>543</v>
      </c>
      <c r="D12" s="202">
        <v>139</v>
      </c>
      <c r="E12" s="203">
        <f t="shared" ref="E12:E14" si="6">B12*D12</f>
        <v>0</v>
      </c>
      <c r="F12" s="196"/>
      <c r="G12" s="340" t="s">
        <v>126</v>
      </c>
      <c r="H12" s="341"/>
      <c r="I12" s="341" t="s">
        <v>543</v>
      </c>
      <c r="J12" s="342">
        <v>139</v>
      </c>
      <c r="K12" s="343">
        <f t="shared" ref="K12:K14" si="7">H12*J12</f>
        <v>0</v>
      </c>
      <c r="L12" s="196"/>
      <c r="M12" s="340" t="s">
        <v>126</v>
      </c>
      <c r="N12" s="341"/>
      <c r="O12" s="341" t="s">
        <v>543</v>
      </c>
      <c r="P12" s="342">
        <v>139</v>
      </c>
      <c r="Q12" s="343">
        <f t="shared" ref="Q12:Q14" si="8">N12*P12</f>
        <v>0</v>
      </c>
      <c r="R12" s="196"/>
      <c r="S12" s="340" t="s">
        <v>126</v>
      </c>
      <c r="T12" s="341"/>
      <c r="U12" s="341" t="s">
        <v>543</v>
      </c>
      <c r="V12" s="342">
        <v>139</v>
      </c>
      <c r="W12" s="343">
        <f t="shared" ref="W12:W14" si="9">T12*V12</f>
        <v>0</v>
      </c>
      <c r="Y12" s="340" t="s">
        <v>126</v>
      </c>
      <c r="Z12" s="341"/>
      <c r="AA12" s="341" t="s">
        <v>543</v>
      </c>
      <c r="AB12" s="342">
        <v>139</v>
      </c>
      <c r="AC12" s="343">
        <f t="shared" ref="AC12:AC14" si="10">Z12*AB12</f>
        <v>0</v>
      </c>
      <c r="AE12" s="340" t="s">
        <v>126</v>
      </c>
      <c r="AF12" s="341"/>
      <c r="AG12" s="341" t="s">
        <v>543</v>
      </c>
      <c r="AH12" s="342">
        <v>139</v>
      </c>
      <c r="AI12" s="343">
        <f t="shared" ref="AI12:AI14" si="11">AF12*AH12</f>
        <v>0</v>
      </c>
    </row>
    <row r="13" spans="1:35" x14ac:dyDescent="0.25">
      <c r="A13" s="200" t="s">
        <v>130</v>
      </c>
      <c r="B13" s="201"/>
      <c r="C13" s="201" t="s">
        <v>543</v>
      </c>
      <c r="D13" s="202">
        <v>99</v>
      </c>
      <c r="E13" s="203">
        <f t="shared" si="6"/>
        <v>0</v>
      </c>
      <c r="F13" s="196"/>
      <c r="G13" s="340" t="s">
        <v>130</v>
      </c>
      <c r="H13" s="341"/>
      <c r="I13" s="341" t="s">
        <v>543</v>
      </c>
      <c r="J13" s="342">
        <v>99</v>
      </c>
      <c r="K13" s="343">
        <f t="shared" si="7"/>
        <v>0</v>
      </c>
      <c r="L13" s="196"/>
      <c r="M13" s="340" t="s">
        <v>130</v>
      </c>
      <c r="N13" s="341"/>
      <c r="O13" s="341" t="s">
        <v>543</v>
      </c>
      <c r="P13" s="342">
        <v>99</v>
      </c>
      <c r="Q13" s="343">
        <f t="shared" si="8"/>
        <v>0</v>
      </c>
      <c r="R13" s="196"/>
      <c r="S13" s="340" t="s">
        <v>130</v>
      </c>
      <c r="T13" s="341"/>
      <c r="U13" s="341" t="s">
        <v>543</v>
      </c>
      <c r="V13" s="342">
        <v>99</v>
      </c>
      <c r="W13" s="343">
        <f t="shared" si="9"/>
        <v>0</v>
      </c>
      <c r="Y13" s="340" t="s">
        <v>130</v>
      </c>
      <c r="Z13" s="341"/>
      <c r="AA13" s="341" t="s">
        <v>543</v>
      </c>
      <c r="AB13" s="342">
        <v>99</v>
      </c>
      <c r="AC13" s="343">
        <f t="shared" si="10"/>
        <v>0</v>
      </c>
      <c r="AE13" s="340" t="s">
        <v>130</v>
      </c>
      <c r="AF13" s="341"/>
      <c r="AG13" s="341" t="s">
        <v>543</v>
      </c>
      <c r="AH13" s="342">
        <v>99</v>
      </c>
      <c r="AI13" s="343">
        <f t="shared" si="11"/>
        <v>0</v>
      </c>
    </row>
    <row r="14" spans="1:35" ht="15.75" thickBot="1" x14ac:dyDescent="0.3">
      <c r="A14" s="204" t="s">
        <v>134</v>
      </c>
      <c r="B14" s="205"/>
      <c r="C14" s="205" t="s">
        <v>543</v>
      </c>
      <c r="D14" s="206">
        <v>59</v>
      </c>
      <c r="E14" s="207">
        <f t="shared" si="6"/>
        <v>0</v>
      </c>
      <c r="F14" s="196"/>
      <c r="G14" s="344" t="s">
        <v>134</v>
      </c>
      <c r="H14" s="345"/>
      <c r="I14" s="345" t="s">
        <v>543</v>
      </c>
      <c r="J14" s="346">
        <v>59</v>
      </c>
      <c r="K14" s="347">
        <f t="shared" si="7"/>
        <v>0</v>
      </c>
      <c r="L14" s="196"/>
      <c r="M14" s="344" t="s">
        <v>134</v>
      </c>
      <c r="N14" s="345"/>
      <c r="O14" s="345" t="s">
        <v>543</v>
      </c>
      <c r="P14" s="346">
        <v>59</v>
      </c>
      <c r="Q14" s="347">
        <f t="shared" si="8"/>
        <v>0</v>
      </c>
      <c r="R14" s="196"/>
      <c r="S14" s="344" t="s">
        <v>134</v>
      </c>
      <c r="T14" s="345"/>
      <c r="U14" s="345" t="s">
        <v>543</v>
      </c>
      <c r="V14" s="346">
        <v>59</v>
      </c>
      <c r="W14" s="347">
        <f t="shared" si="9"/>
        <v>0</v>
      </c>
      <c r="Y14" s="344" t="s">
        <v>134</v>
      </c>
      <c r="Z14" s="345"/>
      <c r="AA14" s="345" t="s">
        <v>543</v>
      </c>
      <c r="AB14" s="346">
        <v>59</v>
      </c>
      <c r="AC14" s="347">
        <f t="shared" si="10"/>
        <v>0</v>
      </c>
      <c r="AE14" s="344" t="s">
        <v>134</v>
      </c>
      <c r="AF14" s="345"/>
      <c r="AG14" s="345" t="s">
        <v>543</v>
      </c>
      <c r="AH14" s="346">
        <v>59</v>
      </c>
      <c r="AI14" s="347">
        <f t="shared" si="11"/>
        <v>0</v>
      </c>
    </row>
    <row r="15" spans="1:35" ht="16.5" thickTop="1" thickBot="1" x14ac:dyDescent="0.3">
      <c r="A15" s="35" t="s">
        <v>135</v>
      </c>
      <c r="B15" s="208">
        <f>SUM(B12:B14)</f>
        <v>0</v>
      </c>
      <c r="C15" s="208"/>
      <c r="D15" s="209"/>
      <c r="E15" s="30">
        <f>SUM(E12:E14)</f>
        <v>0</v>
      </c>
      <c r="F15" s="196"/>
      <c r="G15" s="323" t="s">
        <v>135</v>
      </c>
      <c r="H15" s="348">
        <f>SUM(H12:H14)</f>
        <v>0</v>
      </c>
      <c r="I15" s="348"/>
      <c r="J15" s="349"/>
      <c r="K15" s="321">
        <f>SUM(K12:K14)</f>
        <v>0</v>
      </c>
      <c r="L15" s="196"/>
      <c r="M15" s="323" t="s">
        <v>135</v>
      </c>
      <c r="N15" s="348">
        <f>SUM(N12:N14)</f>
        <v>0</v>
      </c>
      <c r="O15" s="348"/>
      <c r="P15" s="349"/>
      <c r="Q15" s="321">
        <f>SUM(Q12:Q14)</f>
        <v>0</v>
      </c>
      <c r="R15" s="196"/>
      <c r="S15" s="323" t="s">
        <v>135</v>
      </c>
      <c r="T15" s="348">
        <f>SUM(T12:T14)</f>
        <v>0</v>
      </c>
      <c r="U15" s="348"/>
      <c r="V15" s="349"/>
      <c r="W15" s="321">
        <f>SUM(W12:W14)</f>
        <v>0</v>
      </c>
      <c r="Y15" s="323" t="s">
        <v>135</v>
      </c>
      <c r="Z15" s="348">
        <f>SUM(Z12:Z14)</f>
        <v>0</v>
      </c>
      <c r="AA15" s="348"/>
      <c r="AB15" s="349"/>
      <c r="AC15" s="321">
        <f>SUM(AC12:AC14)</f>
        <v>0</v>
      </c>
      <c r="AE15" s="323" t="s">
        <v>135</v>
      </c>
      <c r="AF15" s="348">
        <f>SUM(AF12:AF14)</f>
        <v>0</v>
      </c>
      <c r="AG15" s="348"/>
      <c r="AH15" s="349"/>
      <c r="AI15" s="321">
        <f>SUM(AI12:AI14)</f>
        <v>0</v>
      </c>
    </row>
    <row r="16" spans="1:35" s="126" customFormat="1" ht="15.75" thickBot="1" x14ac:dyDescent="0.3">
      <c r="A16" s="196"/>
      <c r="B16" s="196"/>
      <c r="C16" s="196"/>
      <c r="D16" s="196"/>
      <c r="E16" s="196"/>
      <c r="F16" s="196"/>
      <c r="G16" s="336"/>
      <c r="H16" s="336"/>
      <c r="I16" s="336"/>
      <c r="J16" s="336"/>
      <c r="K16" s="336"/>
      <c r="L16" s="196"/>
      <c r="M16" s="336"/>
      <c r="N16" s="336"/>
      <c r="O16" s="336"/>
      <c r="P16" s="336"/>
      <c r="Q16" s="336"/>
      <c r="R16" s="196"/>
      <c r="S16" s="336"/>
      <c r="T16" s="336"/>
      <c r="U16" s="336"/>
      <c r="V16" s="336"/>
      <c r="W16" s="336"/>
      <c r="Y16" s="336"/>
      <c r="Z16" s="336"/>
      <c r="AA16" s="336"/>
      <c r="AB16" s="336"/>
      <c r="AC16" s="336"/>
      <c r="AE16" s="336"/>
      <c r="AF16" s="336"/>
      <c r="AG16" s="336"/>
      <c r="AH16" s="336"/>
      <c r="AI16" s="336"/>
    </row>
    <row r="17" spans="1:35" s="126" customFormat="1" x14ac:dyDescent="0.25">
      <c r="A17" s="280" t="s">
        <v>196</v>
      </c>
      <c r="B17" s="194"/>
      <c r="C17" s="194"/>
      <c r="D17" s="194"/>
      <c r="E17" s="195"/>
      <c r="F17" s="196"/>
      <c r="G17" s="280" t="s">
        <v>196</v>
      </c>
      <c r="H17" s="334"/>
      <c r="I17" s="334"/>
      <c r="J17" s="334"/>
      <c r="K17" s="335"/>
      <c r="L17" s="196"/>
      <c r="M17" s="280" t="s">
        <v>196</v>
      </c>
      <c r="N17" s="334"/>
      <c r="O17" s="334"/>
      <c r="P17" s="334"/>
      <c r="Q17" s="335"/>
      <c r="R17" s="196"/>
      <c r="S17" s="280" t="s">
        <v>196</v>
      </c>
      <c r="T17" s="334"/>
      <c r="U17" s="334"/>
      <c r="V17" s="334"/>
      <c r="W17" s="335"/>
      <c r="Y17" s="280" t="s">
        <v>196</v>
      </c>
      <c r="Z17" s="334"/>
      <c r="AA17" s="334"/>
      <c r="AB17" s="334"/>
      <c r="AC17" s="335"/>
      <c r="AE17" s="280" t="s">
        <v>196</v>
      </c>
      <c r="AF17" s="334"/>
      <c r="AG17" s="334"/>
      <c r="AH17" s="334"/>
      <c r="AI17" s="335"/>
    </row>
    <row r="18" spans="1:35" s="126" customFormat="1" x14ac:dyDescent="0.25">
      <c r="A18" s="197" t="s">
        <v>122</v>
      </c>
      <c r="B18" s="198" t="s">
        <v>576</v>
      </c>
      <c r="C18" s="198" t="s">
        <v>137</v>
      </c>
      <c r="D18" s="198" t="s">
        <v>188</v>
      </c>
      <c r="E18" s="199" t="s">
        <v>124</v>
      </c>
      <c r="F18" s="196"/>
      <c r="G18" s="337" t="s">
        <v>122</v>
      </c>
      <c r="H18" s="338" t="s">
        <v>576</v>
      </c>
      <c r="I18" s="338" t="s">
        <v>137</v>
      </c>
      <c r="J18" s="338" t="s">
        <v>188</v>
      </c>
      <c r="K18" s="339" t="s">
        <v>124</v>
      </c>
      <c r="L18" s="196"/>
      <c r="M18" s="337" t="s">
        <v>122</v>
      </c>
      <c r="N18" s="338" t="s">
        <v>576</v>
      </c>
      <c r="O18" s="338" t="s">
        <v>137</v>
      </c>
      <c r="P18" s="338" t="s">
        <v>188</v>
      </c>
      <c r="Q18" s="339" t="s">
        <v>124</v>
      </c>
      <c r="R18" s="196"/>
      <c r="S18" s="337" t="s">
        <v>122</v>
      </c>
      <c r="T18" s="338" t="s">
        <v>576</v>
      </c>
      <c r="U18" s="338" t="s">
        <v>137</v>
      </c>
      <c r="V18" s="338" t="s">
        <v>188</v>
      </c>
      <c r="W18" s="339" t="s">
        <v>124</v>
      </c>
      <c r="Y18" s="337" t="s">
        <v>122</v>
      </c>
      <c r="Z18" s="338" t="s">
        <v>576</v>
      </c>
      <c r="AA18" s="338" t="s">
        <v>137</v>
      </c>
      <c r="AB18" s="338" t="s">
        <v>188</v>
      </c>
      <c r="AC18" s="339" t="s">
        <v>124</v>
      </c>
      <c r="AE18" s="337" t="s">
        <v>122</v>
      </c>
      <c r="AF18" s="338" t="s">
        <v>576</v>
      </c>
      <c r="AG18" s="338" t="s">
        <v>137</v>
      </c>
      <c r="AH18" s="338" t="s">
        <v>188</v>
      </c>
      <c r="AI18" s="339" t="s">
        <v>124</v>
      </c>
    </row>
    <row r="19" spans="1:35" s="126" customFormat="1" x14ac:dyDescent="0.25">
      <c r="A19" s="200" t="s">
        <v>125</v>
      </c>
      <c r="B19" s="201"/>
      <c r="C19" s="201" t="s">
        <v>543</v>
      </c>
      <c r="D19" s="202">
        <v>165</v>
      </c>
      <c r="E19" s="203">
        <f>B19*D19</f>
        <v>0</v>
      </c>
      <c r="F19" s="196"/>
      <c r="G19" s="340" t="s">
        <v>125</v>
      </c>
      <c r="H19" s="341"/>
      <c r="I19" s="341" t="s">
        <v>543</v>
      </c>
      <c r="J19" s="342">
        <v>165</v>
      </c>
      <c r="K19" s="343">
        <f>H19*J19</f>
        <v>0</v>
      </c>
      <c r="L19" s="196"/>
      <c r="M19" s="340" t="s">
        <v>125</v>
      </c>
      <c r="N19" s="341"/>
      <c r="O19" s="341" t="s">
        <v>543</v>
      </c>
      <c r="P19" s="342">
        <v>165</v>
      </c>
      <c r="Q19" s="343">
        <f>N19*P19</f>
        <v>0</v>
      </c>
      <c r="R19" s="196"/>
      <c r="S19" s="340" t="s">
        <v>125</v>
      </c>
      <c r="T19" s="341"/>
      <c r="U19" s="341" t="s">
        <v>543</v>
      </c>
      <c r="V19" s="342">
        <v>165</v>
      </c>
      <c r="W19" s="343">
        <f>T19*V19</f>
        <v>0</v>
      </c>
      <c r="Y19" s="340" t="s">
        <v>125</v>
      </c>
      <c r="Z19" s="341"/>
      <c r="AA19" s="341" t="s">
        <v>543</v>
      </c>
      <c r="AB19" s="342">
        <v>165</v>
      </c>
      <c r="AC19" s="343">
        <f>Z19*AB19</f>
        <v>0</v>
      </c>
      <c r="AE19" s="340" t="s">
        <v>125</v>
      </c>
      <c r="AF19" s="341"/>
      <c r="AG19" s="341" t="s">
        <v>543</v>
      </c>
      <c r="AH19" s="342">
        <v>165</v>
      </c>
      <c r="AI19" s="343">
        <f>AF19*AH19</f>
        <v>0</v>
      </c>
    </row>
    <row r="20" spans="1:35" s="126" customFormat="1" x14ac:dyDescent="0.25">
      <c r="A20" s="200" t="s">
        <v>126</v>
      </c>
      <c r="B20" s="201"/>
      <c r="C20" s="201" t="s">
        <v>543</v>
      </c>
      <c r="D20" s="202">
        <v>139</v>
      </c>
      <c r="E20" s="203">
        <f t="shared" ref="E20:E25" si="12">B20*D20</f>
        <v>0</v>
      </c>
      <c r="F20" s="196"/>
      <c r="G20" s="340" t="s">
        <v>126</v>
      </c>
      <c r="H20" s="341"/>
      <c r="I20" s="341" t="s">
        <v>543</v>
      </c>
      <c r="J20" s="342">
        <v>139</v>
      </c>
      <c r="K20" s="343">
        <f t="shared" ref="K20:K25" si="13">H20*J20</f>
        <v>0</v>
      </c>
      <c r="L20" s="196"/>
      <c r="M20" s="340" t="s">
        <v>126</v>
      </c>
      <c r="N20" s="341"/>
      <c r="O20" s="341" t="s">
        <v>543</v>
      </c>
      <c r="P20" s="342">
        <v>139</v>
      </c>
      <c r="Q20" s="343">
        <f t="shared" ref="Q20:Q25" si="14">N20*P20</f>
        <v>0</v>
      </c>
      <c r="R20" s="196"/>
      <c r="S20" s="340" t="s">
        <v>126</v>
      </c>
      <c r="T20" s="341"/>
      <c r="U20" s="341" t="s">
        <v>543</v>
      </c>
      <c r="V20" s="342">
        <v>139</v>
      </c>
      <c r="W20" s="343">
        <f t="shared" ref="W20:W25" si="15">T20*V20</f>
        <v>0</v>
      </c>
      <c r="Y20" s="340" t="s">
        <v>126</v>
      </c>
      <c r="Z20" s="341"/>
      <c r="AA20" s="341" t="s">
        <v>543</v>
      </c>
      <c r="AB20" s="342">
        <v>139</v>
      </c>
      <c r="AC20" s="343">
        <f t="shared" ref="AC20:AC25" si="16">Z20*AB20</f>
        <v>0</v>
      </c>
      <c r="AE20" s="340" t="s">
        <v>126</v>
      </c>
      <c r="AF20" s="341"/>
      <c r="AG20" s="341" t="s">
        <v>543</v>
      </c>
      <c r="AH20" s="342">
        <v>139</v>
      </c>
      <c r="AI20" s="343">
        <f t="shared" ref="AI20:AI25" si="17">AF20*AH20</f>
        <v>0</v>
      </c>
    </row>
    <row r="21" spans="1:35" s="126" customFormat="1" x14ac:dyDescent="0.25">
      <c r="A21" s="200" t="s">
        <v>127</v>
      </c>
      <c r="B21" s="201"/>
      <c r="C21" s="201" t="s">
        <v>543</v>
      </c>
      <c r="D21" s="202">
        <v>139</v>
      </c>
      <c r="E21" s="203">
        <f t="shared" si="12"/>
        <v>0</v>
      </c>
      <c r="F21" s="196"/>
      <c r="G21" s="340" t="s">
        <v>127</v>
      </c>
      <c r="H21" s="341"/>
      <c r="I21" s="341" t="s">
        <v>543</v>
      </c>
      <c r="J21" s="342">
        <v>139</v>
      </c>
      <c r="K21" s="343">
        <f t="shared" si="13"/>
        <v>0</v>
      </c>
      <c r="L21" s="196"/>
      <c r="M21" s="340" t="s">
        <v>127</v>
      </c>
      <c r="N21" s="341"/>
      <c r="O21" s="341" t="s">
        <v>543</v>
      </c>
      <c r="P21" s="342">
        <v>139</v>
      </c>
      <c r="Q21" s="343">
        <f t="shared" si="14"/>
        <v>0</v>
      </c>
      <c r="R21" s="196"/>
      <c r="S21" s="340" t="s">
        <v>127</v>
      </c>
      <c r="T21" s="341"/>
      <c r="U21" s="341" t="s">
        <v>543</v>
      </c>
      <c r="V21" s="342">
        <v>139</v>
      </c>
      <c r="W21" s="343">
        <f t="shared" si="15"/>
        <v>0</v>
      </c>
      <c r="Y21" s="340" t="s">
        <v>127</v>
      </c>
      <c r="Z21" s="341"/>
      <c r="AA21" s="341" t="s">
        <v>543</v>
      </c>
      <c r="AB21" s="342">
        <v>139</v>
      </c>
      <c r="AC21" s="343">
        <f t="shared" si="16"/>
        <v>0</v>
      </c>
      <c r="AE21" s="340" t="s">
        <v>127</v>
      </c>
      <c r="AF21" s="341"/>
      <c r="AG21" s="341" t="s">
        <v>543</v>
      </c>
      <c r="AH21" s="342">
        <v>139</v>
      </c>
      <c r="AI21" s="343">
        <f t="shared" si="17"/>
        <v>0</v>
      </c>
    </row>
    <row r="22" spans="1:35" s="126" customFormat="1" x14ac:dyDescent="0.25">
      <c r="A22" s="200" t="s">
        <v>129</v>
      </c>
      <c r="B22" s="201"/>
      <c r="C22" s="201" t="s">
        <v>543</v>
      </c>
      <c r="D22" s="202">
        <v>119</v>
      </c>
      <c r="E22" s="203">
        <f t="shared" si="12"/>
        <v>0</v>
      </c>
      <c r="F22" s="196"/>
      <c r="G22" s="340" t="s">
        <v>129</v>
      </c>
      <c r="H22" s="341"/>
      <c r="I22" s="341" t="s">
        <v>543</v>
      </c>
      <c r="J22" s="342">
        <v>119</v>
      </c>
      <c r="K22" s="343">
        <f t="shared" si="13"/>
        <v>0</v>
      </c>
      <c r="L22" s="196"/>
      <c r="M22" s="340" t="s">
        <v>129</v>
      </c>
      <c r="N22" s="341"/>
      <c r="O22" s="341" t="s">
        <v>543</v>
      </c>
      <c r="P22" s="342">
        <v>119</v>
      </c>
      <c r="Q22" s="343">
        <f t="shared" si="14"/>
        <v>0</v>
      </c>
      <c r="R22" s="196"/>
      <c r="S22" s="340" t="s">
        <v>129</v>
      </c>
      <c r="T22" s="341"/>
      <c r="U22" s="341" t="s">
        <v>543</v>
      </c>
      <c r="V22" s="342">
        <v>119</v>
      </c>
      <c r="W22" s="343">
        <f t="shared" si="15"/>
        <v>0</v>
      </c>
      <c r="Y22" s="340" t="s">
        <v>129</v>
      </c>
      <c r="Z22" s="341"/>
      <c r="AA22" s="341" t="s">
        <v>543</v>
      </c>
      <c r="AB22" s="342">
        <v>119</v>
      </c>
      <c r="AC22" s="343">
        <f t="shared" si="16"/>
        <v>0</v>
      </c>
      <c r="AE22" s="340" t="s">
        <v>129</v>
      </c>
      <c r="AF22" s="341"/>
      <c r="AG22" s="341" t="s">
        <v>543</v>
      </c>
      <c r="AH22" s="342">
        <v>119</v>
      </c>
      <c r="AI22" s="343">
        <f t="shared" si="17"/>
        <v>0</v>
      </c>
    </row>
    <row r="23" spans="1:35" s="126" customFormat="1" x14ac:dyDescent="0.25">
      <c r="A23" s="200" t="s">
        <v>130</v>
      </c>
      <c r="B23" s="201"/>
      <c r="C23" s="201" t="s">
        <v>543</v>
      </c>
      <c r="D23" s="202">
        <v>99</v>
      </c>
      <c r="E23" s="203">
        <f t="shared" si="12"/>
        <v>0</v>
      </c>
      <c r="F23" s="196"/>
      <c r="G23" s="340" t="s">
        <v>130</v>
      </c>
      <c r="H23" s="341"/>
      <c r="I23" s="341" t="s">
        <v>543</v>
      </c>
      <c r="J23" s="342">
        <v>99</v>
      </c>
      <c r="K23" s="343">
        <f t="shared" si="13"/>
        <v>0</v>
      </c>
      <c r="L23" s="196"/>
      <c r="M23" s="340" t="s">
        <v>130</v>
      </c>
      <c r="N23" s="341"/>
      <c r="O23" s="341" t="s">
        <v>543</v>
      </c>
      <c r="P23" s="342">
        <v>99</v>
      </c>
      <c r="Q23" s="343">
        <f t="shared" si="14"/>
        <v>0</v>
      </c>
      <c r="R23" s="196"/>
      <c r="S23" s="340" t="s">
        <v>130</v>
      </c>
      <c r="T23" s="341"/>
      <c r="U23" s="341" t="s">
        <v>543</v>
      </c>
      <c r="V23" s="342">
        <v>99</v>
      </c>
      <c r="W23" s="343">
        <f t="shared" si="15"/>
        <v>0</v>
      </c>
      <c r="Y23" s="340" t="s">
        <v>130</v>
      </c>
      <c r="Z23" s="341"/>
      <c r="AA23" s="341" t="s">
        <v>543</v>
      </c>
      <c r="AB23" s="342">
        <v>99</v>
      </c>
      <c r="AC23" s="343">
        <f t="shared" si="16"/>
        <v>0</v>
      </c>
      <c r="AE23" s="340" t="s">
        <v>130</v>
      </c>
      <c r="AF23" s="341"/>
      <c r="AG23" s="341" t="s">
        <v>543</v>
      </c>
      <c r="AH23" s="342">
        <v>99</v>
      </c>
      <c r="AI23" s="343">
        <f t="shared" si="17"/>
        <v>0</v>
      </c>
    </row>
    <row r="24" spans="1:35" s="126" customFormat="1" x14ac:dyDescent="0.25">
      <c r="A24" s="200" t="s">
        <v>131</v>
      </c>
      <c r="B24" s="201"/>
      <c r="C24" s="201" t="s">
        <v>543</v>
      </c>
      <c r="D24" s="202">
        <v>92</v>
      </c>
      <c r="E24" s="203">
        <f t="shared" si="12"/>
        <v>0</v>
      </c>
      <c r="F24" s="196"/>
      <c r="G24" s="340" t="s">
        <v>131</v>
      </c>
      <c r="H24" s="341"/>
      <c r="I24" s="341" t="s">
        <v>543</v>
      </c>
      <c r="J24" s="342">
        <v>92</v>
      </c>
      <c r="K24" s="343">
        <f t="shared" si="13"/>
        <v>0</v>
      </c>
      <c r="L24" s="196"/>
      <c r="M24" s="340" t="s">
        <v>131</v>
      </c>
      <c r="N24" s="341"/>
      <c r="O24" s="341" t="s">
        <v>543</v>
      </c>
      <c r="P24" s="342">
        <v>92</v>
      </c>
      <c r="Q24" s="343">
        <f t="shared" si="14"/>
        <v>0</v>
      </c>
      <c r="R24" s="196"/>
      <c r="S24" s="340" t="s">
        <v>131</v>
      </c>
      <c r="T24" s="341"/>
      <c r="U24" s="341" t="s">
        <v>543</v>
      </c>
      <c r="V24" s="342">
        <v>92</v>
      </c>
      <c r="W24" s="343">
        <f t="shared" si="15"/>
        <v>0</v>
      </c>
      <c r="Y24" s="340" t="s">
        <v>131</v>
      </c>
      <c r="Z24" s="341"/>
      <c r="AA24" s="341" t="s">
        <v>543</v>
      </c>
      <c r="AB24" s="342">
        <v>92</v>
      </c>
      <c r="AC24" s="343">
        <f t="shared" si="16"/>
        <v>0</v>
      </c>
      <c r="AE24" s="340" t="s">
        <v>131</v>
      </c>
      <c r="AF24" s="341"/>
      <c r="AG24" s="341" t="s">
        <v>543</v>
      </c>
      <c r="AH24" s="342">
        <v>92</v>
      </c>
      <c r="AI24" s="343">
        <f t="shared" si="17"/>
        <v>0</v>
      </c>
    </row>
    <row r="25" spans="1:35" s="126" customFormat="1" ht="15.75" thickBot="1" x14ac:dyDescent="0.3">
      <c r="A25" s="204" t="s">
        <v>134</v>
      </c>
      <c r="B25" s="205"/>
      <c r="C25" s="205" t="s">
        <v>543</v>
      </c>
      <c r="D25" s="206">
        <v>59</v>
      </c>
      <c r="E25" s="207">
        <f t="shared" si="12"/>
        <v>0</v>
      </c>
      <c r="F25" s="196"/>
      <c r="G25" s="344" t="s">
        <v>134</v>
      </c>
      <c r="H25" s="345"/>
      <c r="I25" s="345" t="s">
        <v>543</v>
      </c>
      <c r="J25" s="346">
        <v>59</v>
      </c>
      <c r="K25" s="347">
        <f t="shared" si="13"/>
        <v>0</v>
      </c>
      <c r="L25" s="196"/>
      <c r="M25" s="344" t="s">
        <v>134</v>
      </c>
      <c r="N25" s="345"/>
      <c r="O25" s="345" t="s">
        <v>543</v>
      </c>
      <c r="P25" s="346">
        <v>59</v>
      </c>
      <c r="Q25" s="347">
        <f t="shared" si="14"/>
        <v>0</v>
      </c>
      <c r="R25" s="196"/>
      <c r="S25" s="344" t="s">
        <v>134</v>
      </c>
      <c r="T25" s="345"/>
      <c r="U25" s="345" t="s">
        <v>543</v>
      </c>
      <c r="V25" s="346">
        <v>59</v>
      </c>
      <c r="W25" s="347">
        <f t="shared" si="15"/>
        <v>0</v>
      </c>
      <c r="Y25" s="344" t="s">
        <v>134</v>
      </c>
      <c r="Z25" s="345"/>
      <c r="AA25" s="345" t="s">
        <v>543</v>
      </c>
      <c r="AB25" s="346">
        <v>59</v>
      </c>
      <c r="AC25" s="347">
        <f t="shared" si="16"/>
        <v>0</v>
      </c>
      <c r="AE25" s="344" t="s">
        <v>134</v>
      </c>
      <c r="AF25" s="345"/>
      <c r="AG25" s="345" t="s">
        <v>543</v>
      </c>
      <c r="AH25" s="346">
        <v>59</v>
      </c>
      <c r="AI25" s="347">
        <f t="shared" si="17"/>
        <v>0</v>
      </c>
    </row>
    <row r="26" spans="1:35" s="126" customFormat="1" ht="16.5" thickTop="1" thickBot="1" x14ac:dyDescent="0.3">
      <c r="A26" s="35" t="s">
        <v>135</v>
      </c>
      <c r="B26" s="208">
        <f>SUM(B19:B25)</f>
        <v>0</v>
      </c>
      <c r="C26" s="208"/>
      <c r="D26" s="209"/>
      <c r="E26" s="30">
        <f>SUM(E19:E25)</f>
        <v>0</v>
      </c>
      <c r="F26" s="196"/>
      <c r="G26" s="323" t="s">
        <v>135</v>
      </c>
      <c r="H26" s="348">
        <f>SUM(H19:H25)</f>
        <v>0</v>
      </c>
      <c r="I26" s="348"/>
      <c r="J26" s="349"/>
      <c r="K26" s="321">
        <f>SUM(K19:K25)</f>
        <v>0</v>
      </c>
      <c r="L26" s="196"/>
      <c r="M26" s="323" t="s">
        <v>135</v>
      </c>
      <c r="N26" s="348">
        <f>SUM(N19:N25)</f>
        <v>0</v>
      </c>
      <c r="O26" s="348"/>
      <c r="P26" s="349"/>
      <c r="Q26" s="321">
        <f>SUM(Q19:Q25)</f>
        <v>0</v>
      </c>
      <c r="R26" s="196"/>
      <c r="S26" s="323" t="s">
        <v>135</v>
      </c>
      <c r="T26" s="348">
        <f>SUM(T19:T25)</f>
        <v>0</v>
      </c>
      <c r="U26" s="348"/>
      <c r="V26" s="349"/>
      <c r="W26" s="321">
        <f>SUM(W19:W25)</f>
        <v>0</v>
      </c>
      <c r="Y26" s="323" t="s">
        <v>135</v>
      </c>
      <c r="Z26" s="348">
        <f>SUM(Z19:Z25)</f>
        <v>0</v>
      </c>
      <c r="AA26" s="348"/>
      <c r="AB26" s="349"/>
      <c r="AC26" s="321">
        <f>SUM(AC19:AC25)</f>
        <v>0</v>
      </c>
      <c r="AE26" s="323" t="s">
        <v>135</v>
      </c>
      <c r="AF26" s="348">
        <f>SUM(AF19:AF25)</f>
        <v>0</v>
      </c>
      <c r="AG26" s="348"/>
      <c r="AH26" s="349"/>
      <c r="AI26" s="321">
        <f>SUM(AI19:AI25)</f>
        <v>0</v>
      </c>
    </row>
    <row r="27" spans="1:35" ht="15.75" thickBot="1" x14ac:dyDescent="0.3">
      <c r="A27" s="196"/>
      <c r="B27" s="196"/>
      <c r="C27" s="196"/>
      <c r="D27" s="196"/>
      <c r="E27" s="196"/>
      <c r="F27" s="196"/>
      <c r="G27" s="336"/>
      <c r="H27" s="336"/>
      <c r="I27" s="336"/>
      <c r="J27" s="336"/>
      <c r="K27" s="336"/>
      <c r="L27" s="196"/>
      <c r="M27" s="336"/>
      <c r="N27" s="336"/>
      <c r="O27" s="336"/>
      <c r="P27" s="336"/>
      <c r="Q27" s="336"/>
      <c r="R27" s="196"/>
      <c r="S27" s="336"/>
      <c r="T27" s="336"/>
      <c r="U27" s="336"/>
      <c r="V27" s="336"/>
      <c r="W27" s="336"/>
      <c r="Y27" s="336"/>
      <c r="Z27" s="336"/>
      <c r="AA27" s="336"/>
      <c r="AB27" s="336"/>
      <c r="AC27" s="336"/>
      <c r="AE27" s="336"/>
      <c r="AF27" s="336"/>
      <c r="AG27" s="336"/>
      <c r="AH27" s="336"/>
      <c r="AI27" s="336"/>
    </row>
    <row r="28" spans="1:35" x14ac:dyDescent="0.25">
      <c r="A28" s="280" t="s">
        <v>707</v>
      </c>
      <c r="B28" s="194"/>
      <c r="C28" s="194"/>
      <c r="D28" s="194"/>
      <c r="E28" s="195"/>
      <c r="F28" s="196"/>
      <c r="G28" s="280" t="s">
        <v>707</v>
      </c>
      <c r="H28" s="334"/>
      <c r="I28" s="334"/>
      <c r="J28" s="334"/>
      <c r="K28" s="335"/>
      <c r="L28" s="196"/>
      <c r="M28" s="280" t="s">
        <v>707</v>
      </c>
      <c r="N28" s="334"/>
      <c r="O28" s="334"/>
      <c r="P28" s="334"/>
      <c r="Q28" s="335"/>
      <c r="R28" s="196"/>
      <c r="S28" s="280" t="s">
        <v>707</v>
      </c>
      <c r="T28" s="334"/>
      <c r="U28" s="334"/>
      <c r="V28" s="334"/>
      <c r="W28" s="335"/>
      <c r="Y28" s="280" t="s">
        <v>707</v>
      </c>
      <c r="Z28" s="334"/>
      <c r="AA28" s="334"/>
      <c r="AB28" s="334"/>
      <c r="AC28" s="335"/>
      <c r="AE28" s="280" t="s">
        <v>707</v>
      </c>
      <c r="AF28" s="334"/>
      <c r="AG28" s="334"/>
      <c r="AH28" s="334"/>
      <c r="AI28" s="335"/>
    </row>
    <row r="29" spans="1:35" x14ac:dyDescent="0.25">
      <c r="A29" s="197" t="s">
        <v>122</v>
      </c>
      <c r="B29" s="198" t="s">
        <v>576</v>
      </c>
      <c r="C29" s="198" t="s">
        <v>137</v>
      </c>
      <c r="D29" s="198" t="s">
        <v>188</v>
      </c>
      <c r="E29" s="199" t="s">
        <v>124</v>
      </c>
      <c r="F29" s="196"/>
      <c r="G29" s="337" t="s">
        <v>122</v>
      </c>
      <c r="H29" s="338" t="s">
        <v>576</v>
      </c>
      <c r="I29" s="338" t="s">
        <v>137</v>
      </c>
      <c r="J29" s="338" t="s">
        <v>188</v>
      </c>
      <c r="K29" s="339" t="s">
        <v>124</v>
      </c>
      <c r="L29" s="196"/>
      <c r="M29" s="337" t="s">
        <v>122</v>
      </c>
      <c r="N29" s="338" t="s">
        <v>576</v>
      </c>
      <c r="O29" s="338" t="s">
        <v>137</v>
      </c>
      <c r="P29" s="338" t="s">
        <v>188</v>
      </c>
      <c r="Q29" s="339" t="s">
        <v>124</v>
      </c>
      <c r="R29" s="196"/>
      <c r="S29" s="337" t="s">
        <v>122</v>
      </c>
      <c r="T29" s="338" t="s">
        <v>576</v>
      </c>
      <c r="U29" s="338" t="s">
        <v>137</v>
      </c>
      <c r="V29" s="338" t="s">
        <v>188</v>
      </c>
      <c r="W29" s="339" t="s">
        <v>124</v>
      </c>
      <c r="Y29" s="337" t="s">
        <v>122</v>
      </c>
      <c r="Z29" s="338" t="s">
        <v>576</v>
      </c>
      <c r="AA29" s="338" t="s">
        <v>137</v>
      </c>
      <c r="AB29" s="338" t="s">
        <v>188</v>
      </c>
      <c r="AC29" s="339" t="s">
        <v>124</v>
      </c>
      <c r="AE29" s="337" t="s">
        <v>122</v>
      </c>
      <c r="AF29" s="338" t="s">
        <v>576</v>
      </c>
      <c r="AG29" s="338" t="s">
        <v>137</v>
      </c>
      <c r="AH29" s="338" t="s">
        <v>188</v>
      </c>
      <c r="AI29" s="339" t="s">
        <v>124</v>
      </c>
    </row>
    <row r="30" spans="1:35" x14ac:dyDescent="0.25">
      <c r="A30" s="200" t="s">
        <v>125</v>
      </c>
      <c r="B30" s="201"/>
      <c r="C30" s="201" t="s">
        <v>543</v>
      </c>
      <c r="D30" s="202">
        <v>165</v>
      </c>
      <c r="E30" s="203">
        <f>B30*D30</f>
        <v>0</v>
      </c>
      <c r="F30" s="196"/>
      <c r="G30" s="340" t="s">
        <v>125</v>
      </c>
      <c r="H30" s="341"/>
      <c r="I30" s="341" t="s">
        <v>543</v>
      </c>
      <c r="J30" s="342">
        <v>165</v>
      </c>
      <c r="K30" s="343">
        <f>H30*J30</f>
        <v>0</v>
      </c>
      <c r="L30" s="196"/>
      <c r="M30" s="340" t="s">
        <v>125</v>
      </c>
      <c r="N30" s="341"/>
      <c r="O30" s="341" t="s">
        <v>543</v>
      </c>
      <c r="P30" s="342">
        <v>165</v>
      </c>
      <c r="Q30" s="343">
        <f>N30*P30</f>
        <v>0</v>
      </c>
      <c r="R30" s="196"/>
      <c r="S30" s="340" t="s">
        <v>125</v>
      </c>
      <c r="T30" s="341"/>
      <c r="U30" s="341" t="s">
        <v>543</v>
      </c>
      <c r="V30" s="342">
        <v>165</v>
      </c>
      <c r="W30" s="343">
        <f>T30*V30</f>
        <v>0</v>
      </c>
      <c r="Y30" s="340" t="s">
        <v>125</v>
      </c>
      <c r="Z30" s="341"/>
      <c r="AA30" s="341" t="s">
        <v>543</v>
      </c>
      <c r="AB30" s="342">
        <v>165</v>
      </c>
      <c r="AC30" s="343">
        <f>Z30*AB30</f>
        <v>0</v>
      </c>
      <c r="AE30" s="340" t="s">
        <v>125</v>
      </c>
      <c r="AF30" s="341"/>
      <c r="AG30" s="341" t="s">
        <v>543</v>
      </c>
      <c r="AH30" s="342">
        <v>165</v>
      </c>
      <c r="AI30" s="343">
        <f>AF30*AH30</f>
        <v>0</v>
      </c>
    </row>
    <row r="31" spans="1:35" x14ac:dyDescent="0.25">
      <c r="A31" s="200" t="s">
        <v>126</v>
      </c>
      <c r="B31" s="201"/>
      <c r="C31" s="201" t="s">
        <v>543</v>
      </c>
      <c r="D31" s="202">
        <v>139</v>
      </c>
      <c r="E31" s="203">
        <f t="shared" ref="E31:E35" si="18">B31*D31</f>
        <v>0</v>
      </c>
      <c r="F31" s="196"/>
      <c r="G31" s="340" t="s">
        <v>126</v>
      </c>
      <c r="H31" s="341"/>
      <c r="I31" s="341" t="s">
        <v>543</v>
      </c>
      <c r="J31" s="342">
        <v>139</v>
      </c>
      <c r="K31" s="343">
        <f t="shared" ref="K31:K35" si="19">H31*J31</f>
        <v>0</v>
      </c>
      <c r="L31" s="196"/>
      <c r="M31" s="340" t="s">
        <v>126</v>
      </c>
      <c r="N31" s="341"/>
      <c r="O31" s="341" t="s">
        <v>543</v>
      </c>
      <c r="P31" s="342">
        <v>139</v>
      </c>
      <c r="Q31" s="343">
        <f t="shared" ref="Q31:Q35" si="20">N31*P31</f>
        <v>0</v>
      </c>
      <c r="R31" s="196"/>
      <c r="S31" s="340" t="s">
        <v>126</v>
      </c>
      <c r="T31" s="341"/>
      <c r="U31" s="341" t="s">
        <v>543</v>
      </c>
      <c r="V31" s="342">
        <v>139</v>
      </c>
      <c r="W31" s="343">
        <f t="shared" ref="W31:W35" si="21">T31*V31</f>
        <v>0</v>
      </c>
      <c r="Y31" s="340" t="s">
        <v>126</v>
      </c>
      <c r="Z31" s="341"/>
      <c r="AA31" s="341" t="s">
        <v>543</v>
      </c>
      <c r="AB31" s="342">
        <v>139</v>
      </c>
      <c r="AC31" s="343">
        <f t="shared" ref="AC31:AC35" si="22">Z31*AB31</f>
        <v>0</v>
      </c>
      <c r="AE31" s="340" t="s">
        <v>126</v>
      </c>
      <c r="AF31" s="341"/>
      <c r="AG31" s="341" t="s">
        <v>543</v>
      </c>
      <c r="AH31" s="342">
        <v>139</v>
      </c>
      <c r="AI31" s="343">
        <f t="shared" ref="AI31:AI35" si="23">AF31*AH31</f>
        <v>0</v>
      </c>
    </row>
    <row r="32" spans="1:35" x14ac:dyDescent="0.25">
      <c r="A32" s="200" t="s">
        <v>127</v>
      </c>
      <c r="B32" s="201"/>
      <c r="C32" s="201" t="s">
        <v>543</v>
      </c>
      <c r="D32" s="202">
        <v>139</v>
      </c>
      <c r="E32" s="203">
        <f t="shared" si="18"/>
        <v>0</v>
      </c>
      <c r="F32" s="196"/>
      <c r="G32" s="340" t="s">
        <v>127</v>
      </c>
      <c r="H32" s="341"/>
      <c r="I32" s="341" t="s">
        <v>543</v>
      </c>
      <c r="J32" s="342">
        <v>139</v>
      </c>
      <c r="K32" s="343">
        <f t="shared" si="19"/>
        <v>0</v>
      </c>
      <c r="L32" s="196"/>
      <c r="M32" s="340" t="s">
        <v>127</v>
      </c>
      <c r="N32" s="341"/>
      <c r="O32" s="341" t="s">
        <v>543</v>
      </c>
      <c r="P32" s="342">
        <v>139</v>
      </c>
      <c r="Q32" s="343">
        <f t="shared" si="20"/>
        <v>0</v>
      </c>
      <c r="R32" s="196"/>
      <c r="S32" s="340" t="s">
        <v>127</v>
      </c>
      <c r="T32" s="341"/>
      <c r="U32" s="341" t="s">
        <v>543</v>
      </c>
      <c r="V32" s="342">
        <v>139</v>
      </c>
      <c r="W32" s="343">
        <f t="shared" si="21"/>
        <v>0</v>
      </c>
      <c r="Y32" s="340" t="s">
        <v>127</v>
      </c>
      <c r="Z32" s="341"/>
      <c r="AA32" s="341" t="s">
        <v>543</v>
      </c>
      <c r="AB32" s="342">
        <v>139</v>
      </c>
      <c r="AC32" s="343">
        <f t="shared" si="22"/>
        <v>0</v>
      </c>
      <c r="AE32" s="340" t="s">
        <v>127</v>
      </c>
      <c r="AF32" s="341"/>
      <c r="AG32" s="341" t="s">
        <v>543</v>
      </c>
      <c r="AH32" s="342">
        <v>139</v>
      </c>
      <c r="AI32" s="343">
        <f t="shared" si="23"/>
        <v>0</v>
      </c>
    </row>
    <row r="33" spans="1:35" x14ac:dyDescent="0.25">
      <c r="A33" s="200" t="s">
        <v>129</v>
      </c>
      <c r="B33" s="201"/>
      <c r="C33" s="201" t="s">
        <v>543</v>
      </c>
      <c r="D33" s="202">
        <v>119</v>
      </c>
      <c r="E33" s="203">
        <f t="shared" si="18"/>
        <v>0</v>
      </c>
      <c r="F33" s="196"/>
      <c r="G33" s="340" t="s">
        <v>129</v>
      </c>
      <c r="H33" s="341"/>
      <c r="I33" s="341" t="s">
        <v>543</v>
      </c>
      <c r="J33" s="342">
        <v>119</v>
      </c>
      <c r="K33" s="343">
        <f t="shared" si="19"/>
        <v>0</v>
      </c>
      <c r="L33" s="196"/>
      <c r="M33" s="340" t="s">
        <v>129</v>
      </c>
      <c r="N33" s="341"/>
      <c r="O33" s="341" t="s">
        <v>543</v>
      </c>
      <c r="P33" s="342">
        <v>119</v>
      </c>
      <c r="Q33" s="343">
        <f t="shared" si="20"/>
        <v>0</v>
      </c>
      <c r="R33" s="196"/>
      <c r="S33" s="340" t="s">
        <v>129</v>
      </c>
      <c r="T33" s="341"/>
      <c r="U33" s="341" t="s">
        <v>543</v>
      </c>
      <c r="V33" s="342">
        <v>119</v>
      </c>
      <c r="W33" s="343">
        <f t="shared" si="21"/>
        <v>0</v>
      </c>
      <c r="Y33" s="340" t="s">
        <v>129</v>
      </c>
      <c r="Z33" s="341"/>
      <c r="AA33" s="341" t="s">
        <v>543</v>
      </c>
      <c r="AB33" s="342">
        <v>119</v>
      </c>
      <c r="AC33" s="343">
        <f t="shared" si="22"/>
        <v>0</v>
      </c>
      <c r="AE33" s="340" t="s">
        <v>129</v>
      </c>
      <c r="AF33" s="341"/>
      <c r="AG33" s="341" t="s">
        <v>543</v>
      </c>
      <c r="AH33" s="342">
        <v>119</v>
      </c>
      <c r="AI33" s="343">
        <f t="shared" si="23"/>
        <v>0</v>
      </c>
    </row>
    <row r="34" spans="1:35" x14ac:dyDescent="0.25">
      <c r="A34" s="200" t="s">
        <v>130</v>
      </c>
      <c r="B34" s="201"/>
      <c r="C34" s="201" t="s">
        <v>543</v>
      </c>
      <c r="D34" s="202">
        <v>99</v>
      </c>
      <c r="E34" s="203">
        <f t="shared" si="18"/>
        <v>0</v>
      </c>
      <c r="F34" s="196"/>
      <c r="G34" s="340" t="s">
        <v>130</v>
      </c>
      <c r="H34" s="341"/>
      <c r="I34" s="341" t="s">
        <v>543</v>
      </c>
      <c r="J34" s="342">
        <v>99</v>
      </c>
      <c r="K34" s="343">
        <f t="shared" si="19"/>
        <v>0</v>
      </c>
      <c r="L34" s="196"/>
      <c r="M34" s="340" t="s">
        <v>130</v>
      </c>
      <c r="N34" s="341"/>
      <c r="O34" s="341" t="s">
        <v>543</v>
      </c>
      <c r="P34" s="342">
        <v>99</v>
      </c>
      <c r="Q34" s="343">
        <f t="shared" si="20"/>
        <v>0</v>
      </c>
      <c r="R34" s="196"/>
      <c r="S34" s="340" t="s">
        <v>130</v>
      </c>
      <c r="T34" s="341"/>
      <c r="U34" s="341" t="s">
        <v>543</v>
      </c>
      <c r="V34" s="342">
        <v>99</v>
      </c>
      <c r="W34" s="343">
        <f t="shared" si="21"/>
        <v>0</v>
      </c>
      <c r="Y34" s="340" t="s">
        <v>130</v>
      </c>
      <c r="Z34" s="341"/>
      <c r="AA34" s="341" t="s">
        <v>543</v>
      </c>
      <c r="AB34" s="342">
        <v>99</v>
      </c>
      <c r="AC34" s="343">
        <f t="shared" si="22"/>
        <v>0</v>
      </c>
      <c r="AE34" s="340" t="s">
        <v>130</v>
      </c>
      <c r="AF34" s="341"/>
      <c r="AG34" s="341" t="s">
        <v>543</v>
      </c>
      <c r="AH34" s="342">
        <v>99</v>
      </c>
      <c r="AI34" s="343">
        <f t="shared" si="23"/>
        <v>0</v>
      </c>
    </row>
    <row r="35" spans="1:35" x14ac:dyDescent="0.25">
      <c r="A35" s="200" t="s">
        <v>131</v>
      </c>
      <c r="B35" s="201"/>
      <c r="C35" s="201" t="s">
        <v>543</v>
      </c>
      <c r="D35" s="202">
        <v>92</v>
      </c>
      <c r="E35" s="203">
        <f t="shared" si="18"/>
        <v>0</v>
      </c>
      <c r="F35" s="196"/>
      <c r="G35" s="340" t="s">
        <v>131</v>
      </c>
      <c r="H35" s="341"/>
      <c r="I35" s="341" t="s">
        <v>543</v>
      </c>
      <c r="J35" s="342">
        <v>92</v>
      </c>
      <c r="K35" s="343">
        <f t="shared" si="19"/>
        <v>0</v>
      </c>
      <c r="L35" s="196"/>
      <c r="M35" s="340" t="s">
        <v>131</v>
      </c>
      <c r="N35" s="341"/>
      <c r="O35" s="341" t="s">
        <v>543</v>
      </c>
      <c r="P35" s="342">
        <v>92</v>
      </c>
      <c r="Q35" s="343">
        <f t="shared" si="20"/>
        <v>0</v>
      </c>
      <c r="R35" s="196"/>
      <c r="S35" s="340" t="s">
        <v>131</v>
      </c>
      <c r="T35" s="341"/>
      <c r="U35" s="341" t="s">
        <v>543</v>
      </c>
      <c r="V35" s="342">
        <v>92</v>
      </c>
      <c r="W35" s="343">
        <f t="shared" si="21"/>
        <v>0</v>
      </c>
      <c r="Y35" s="340" t="s">
        <v>131</v>
      </c>
      <c r="Z35" s="341"/>
      <c r="AA35" s="341" t="s">
        <v>543</v>
      </c>
      <c r="AB35" s="342">
        <v>92</v>
      </c>
      <c r="AC35" s="343">
        <f t="shared" si="22"/>
        <v>0</v>
      </c>
      <c r="AE35" s="340" t="s">
        <v>131</v>
      </c>
      <c r="AF35" s="341"/>
      <c r="AG35" s="341" t="s">
        <v>543</v>
      </c>
      <c r="AH35" s="342">
        <v>92</v>
      </c>
      <c r="AI35" s="343">
        <f t="shared" si="23"/>
        <v>0</v>
      </c>
    </row>
    <row r="36" spans="1:35" ht="15.75" thickBot="1" x14ac:dyDescent="0.3">
      <c r="A36" s="204" t="s">
        <v>132</v>
      </c>
      <c r="B36" s="205"/>
      <c r="C36" s="205" t="s">
        <v>543</v>
      </c>
      <c r="D36" s="206">
        <v>79</v>
      </c>
      <c r="E36" s="207">
        <v>0</v>
      </c>
      <c r="F36" s="196"/>
      <c r="G36" s="344" t="s">
        <v>132</v>
      </c>
      <c r="H36" s="345"/>
      <c r="I36" s="345" t="s">
        <v>543</v>
      </c>
      <c r="J36" s="346">
        <v>79</v>
      </c>
      <c r="K36" s="347">
        <v>0</v>
      </c>
      <c r="L36" s="196"/>
      <c r="M36" s="344" t="s">
        <v>132</v>
      </c>
      <c r="N36" s="345"/>
      <c r="O36" s="345" t="s">
        <v>543</v>
      </c>
      <c r="P36" s="346">
        <v>79</v>
      </c>
      <c r="Q36" s="347">
        <v>0</v>
      </c>
      <c r="R36" s="196"/>
      <c r="S36" s="344" t="s">
        <v>132</v>
      </c>
      <c r="T36" s="345"/>
      <c r="U36" s="345" t="s">
        <v>543</v>
      </c>
      <c r="V36" s="346">
        <v>79</v>
      </c>
      <c r="W36" s="347">
        <v>0</v>
      </c>
      <c r="Y36" s="344" t="s">
        <v>132</v>
      </c>
      <c r="Z36" s="345"/>
      <c r="AA36" s="345" t="s">
        <v>543</v>
      </c>
      <c r="AB36" s="346">
        <v>79</v>
      </c>
      <c r="AC36" s="347">
        <v>0</v>
      </c>
      <c r="AE36" s="344" t="s">
        <v>132</v>
      </c>
      <c r="AF36" s="345"/>
      <c r="AG36" s="345" t="s">
        <v>543</v>
      </c>
      <c r="AH36" s="346">
        <v>79</v>
      </c>
      <c r="AI36" s="347">
        <v>0</v>
      </c>
    </row>
    <row r="37" spans="1:35" ht="16.5" thickTop="1" thickBot="1" x14ac:dyDescent="0.3">
      <c r="A37" s="35" t="s">
        <v>135</v>
      </c>
      <c r="B37" s="208">
        <f>SUM(B30:B36)</f>
        <v>0</v>
      </c>
      <c r="C37" s="208"/>
      <c r="D37" s="209"/>
      <c r="E37" s="30">
        <f>SUM(E30:E36)</f>
        <v>0</v>
      </c>
      <c r="F37" s="196"/>
      <c r="G37" s="323" t="s">
        <v>135</v>
      </c>
      <c r="H37" s="348">
        <f>SUM(H30:H36)</f>
        <v>0</v>
      </c>
      <c r="I37" s="348"/>
      <c r="J37" s="349"/>
      <c r="K37" s="321">
        <f>SUM(K30:K36)</f>
        <v>0</v>
      </c>
      <c r="L37" s="196"/>
      <c r="M37" s="323" t="s">
        <v>135</v>
      </c>
      <c r="N37" s="348">
        <f>SUM(N30:N36)</f>
        <v>0</v>
      </c>
      <c r="O37" s="348"/>
      <c r="P37" s="349"/>
      <c r="Q37" s="321">
        <f>SUM(Q30:Q36)</f>
        <v>0</v>
      </c>
      <c r="R37" s="196"/>
      <c r="S37" s="323" t="s">
        <v>135</v>
      </c>
      <c r="T37" s="348">
        <f>SUM(T30:T36)</f>
        <v>0</v>
      </c>
      <c r="U37" s="348"/>
      <c r="V37" s="349"/>
      <c r="W37" s="321">
        <f>SUM(W30:W36)</f>
        <v>0</v>
      </c>
      <c r="Y37" s="323" t="s">
        <v>135</v>
      </c>
      <c r="Z37" s="348">
        <f>SUM(Z30:Z36)</f>
        <v>0</v>
      </c>
      <c r="AA37" s="348"/>
      <c r="AB37" s="349"/>
      <c r="AC37" s="321">
        <f>SUM(AC30:AC36)</f>
        <v>0</v>
      </c>
      <c r="AE37" s="323" t="s">
        <v>135</v>
      </c>
      <c r="AF37" s="348">
        <f>SUM(AF30:AF36)</f>
        <v>0</v>
      </c>
      <c r="AG37" s="348"/>
      <c r="AH37" s="349"/>
      <c r="AI37" s="321">
        <f>SUM(AI30:AI36)</f>
        <v>0</v>
      </c>
    </row>
    <row r="38" spans="1:35" s="126" customFormat="1" ht="15.75" thickBot="1" x14ac:dyDescent="0.3">
      <c r="A38" s="196"/>
      <c r="B38" s="196"/>
      <c r="C38" s="196"/>
      <c r="D38" s="196"/>
      <c r="E38" s="196"/>
      <c r="F38" s="196"/>
      <c r="G38" s="336"/>
      <c r="H38" s="336"/>
      <c r="I38" s="336"/>
      <c r="J38" s="336"/>
      <c r="K38" s="336"/>
      <c r="L38" s="196"/>
      <c r="M38" s="336"/>
      <c r="N38" s="336"/>
      <c r="O38" s="336"/>
      <c r="P38" s="336"/>
      <c r="Q38" s="336"/>
      <c r="R38" s="196"/>
      <c r="S38" s="336"/>
      <c r="T38" s="336"/>
      <c r="U38" s="336"/>
      <c r="V38" s="336"/>
      <c r="W38" s="336"/>
      <c r="Y38" s="336"/>
      <c r="Z38" s="336"/>
      <c r="AA38" s="336"/>
      <c r="AB38" s="336"/>
      <c r="AC38" s="336"/>
      <c r="AE38" s="336"/>
      <c r="AF38" s="336"/>
      <c r="AG38" s="336"/>
      <c r="AH38" s="336"/>
      <c r="AI38" s="336"/>
    </row>
    <row r="39" spans="1:35" ht="15.75" thickBot="1" x14ac:dyDescent="0.3">
      <c r="A39" s="400" t="s">
        <v>741</v>
      </c>
      <c r="B39" s="401" t="str">
        <f>A1</f>
        <v>Fiscal Year 2017/2018</v>
      </c>
      <c r="C39" s="263"/>
      <c r="D39" s="263"/>
      <c r="E39" s="327">
        <f>E37+E26+E15+E8</f>
        <v>0</v>
      </c>
      <c r="F39" s="196"/>
      <c r="G39" s="400" t="s">
        <v>741</v>
      </c>
      <c r="H39" s="401" t="str">
        <f>G1</f>
        <v>Fiscal Year 2018/2019</v>
      </c>
      <c r="I39" s="263"/>
      <c r="J39" s="263"/>
      <c r="K39" s="327">
        <f>K37+K26+K15+K8</f>
        <v>0</v>
      </c>
      <c r="L39" s="196"/>
      <c r="M39" s="400" t="s">
        <v>741</v>
      </c>
      <c r="N39" s="401" t="str">
        <f>M1</f>
        <v>Fiscal Year 2019/2020</v>
      </c>
      <c r="O39" s="263"/>
      <c r="P39" s="263"/>
      <c r="Q39" s="327">
        <f>Q37+Q26+Q15+Q8</f>
        <v>0</v>
      </c>
      <c r="R39" s="196"/>
      <c r="S39" s="400" t="s">
        <v>741</v>
      </c>
      <c r="T39" s="401" t="str">
        <f>S1</f>
        <v>Fiscal Year 2020/2021</v>
      </c>
      <c r="U39" s="263"/>
      <c r="V39" s="263"/>
      <c r="W39" s="327">
        <f>W37+W26+W15+W8</f>
        <v>0</v>
      </c>
      <c r="Y39" s="400" t="s">
        <v>741</v>
      </c>
      <c r="Z39" s="401" t="str">
        <f>Y1</f>
        <v>Fiscal Year 2021/2022</v>
      </c>
      <c r="AA39" s="263"/>
      <c r="AB39" s="263"/>
      <c r="AC39" s="327">
        <f>AC37+AC26+AC15+AC8</f>
        <v>0</v>
      </c>
      <c r="AE39" s="400" t="s">
        <v>741</v>
      </c>
      <c r="AF39" s="401" t="str">
        <f>AE1</f>
        <v>Fiscal Year 2022/2023</v>
      </c>
      <c r="AG39" s="263"/>
      <c r="AH39" s="263"/>
      <c r="AI39" s="327">
        <f>AI37+AI26+AI15+AI8</f>
        <v>0</v>
      </c>
    </row>
    <row r="40" spans="1:35" x14ac:dyDescent="0.25">
      <c r="A40" s="196"/>
      <c r="B40" s="196"/>
      <c r="C40" s="196"/>
      <c r="D40" s="196"/>
      <c r="E40" s="196"/>
      <c r="F40" s="196"/>
      <c r="G40" s="196"/>
      <c r="H40" s="196"/>
      <c r="I40" s="196"/>
      <c r="J40" s="196"/>
      <c r="K40" s="196"/>
      <c r="L40" s="196"/>
      <c r="M40" s="196"/>
      <c r="R40" s="196"/>
    </row>
    <row r="41" spans="1:35" x14ac:dyDescent="0.25">
      <c r="A41" s="196"/>
      <c r="B41" s="196"/>
      <c r="C41" s="196"/>
      <c r="D41" s="196"/>
      <c r="E41" s="196"/>
      <c r="F41" s="196"/>
      <c r="G41" s="196"/>
      <c r="H41" s="196"/>
      <c r="I41" s="196"/>
      <c r="J41" s="196"/>
      <c r="K41" s="196"/>
      <c r="L41" s="196"/>
      <c r="M41" s="196"/>
      <c r="R41" s="196"/>
    </row>
    <row r="42" spans="1:35" x14ac:dyDescent="0.25">
      <c r="A42" s="196"/>
      <c r="B42" s="196"/>
      <c r="C42" s="196"/>
      <c r="D42" s="196"/>
      <c r="E42" s="196"/>
      <c r="F42" s="196"/>
      <c r="G42" s="196"/>
      <c r="H42" s="196"/>
      <c r="I42" s="196"/>
      <c r="J42" s="196"/>
      <c r="K42" s="196"/>
      <c r="L42" s="196"/>
      <c r="M42" s="196"/>
      <c r="R42" s="196"/>
    </row>
    <row r="43" spans="1:35" x14ac:dyDescent="0.25">
      <c r="A43" s="196"/>
      <c r="B43" s="196"/>
      <c r="C43" s="196"/>
      <c r="D43" s="196"/>
      <c r="E43" s="196"/>
      <c r="F43" s="196"/>
      <c r="G43" s="196"/>
      <c r="H43" s="196"/>
      <c r="I43" s="196"/>
      <c r="J43" s="196"/>
      <c r="K43" s="196"/>
      <c r="L43" s="196"/>
      <c r="M43" s="196"/>
      <c r="R43" s="196"/>
    </row>
    <row r="44" spans="1:35" x14ac:dyDescent="0.25">
      <c r="A44" s="196"/>
      <c r="B44" s="196"/>
      <c r="C44" s="196"/>
      <c r="D44" s="196"/>
      <c r="E44" s="196"/>
      <c r="F44" s="196"/>
      <c r="G44" s="196"/>
      <c r="H44" s="196"/>
      <c r="I44" s="196"/>
      <c r="J44" s="196"/>
      <c r="K44" s="196"/>
      <c r="L44" s="196"/>
      <c r="M44" s="196"/>
      <c r="R44" s="196"/>
    </row>
    <row r="45" spans="1:35" x14ac:dyDescent="0.25">
      <c r="A45" s="196"/>
      <c r="B45" s="196"/>
      <c r="C45" s="196"/>
      <c r="D45" s="196"/>
      <c r="E45" s="196"/>
      <c r="F45" s="196"/>
      <c r="G45" s="196"/>
      <c r="H45" s="196"/>
      <c r="I45" s="196"/>
      <c r="J45" s="196"/>
      <c r="K45" s="196"/>
      <c r="L45" s="196"/>
      <c r="M45" s="196"/>
      <c r="R45" s="196"/>
    </row>
    <row r="46" spans="1:35" x14ac:dyDescent="0.25">
      <c r="A46" s="196"/>
      <c r="B46" s="196"/>
      <c r="C46" s="196"/>
      <c r="D46" s="196"/>
      <c r="E46" s="196"/>
      <c r="F46" s="196"/>
      <c r="G46" s="196"/>
      <c r="H46" s="196"/>
      <c r="I46" s="196"/>
      <c r="J46" s="196"/>
      <c r="K46" s="196"/>
      <c r="L46" s="196"/>
      <c r="M46" s="196"/>
      <c r="R46" s="196"/>
    </row>
    <row r="47" spans="1:35" x14ac:dyDescent="0.25">
      <c r="A47" s="196"/>
      <c r="B47" s="196"/>
      <c r="C47" s="196"/>
      <c r="D47" s="196"/>
      <c r="E47" s="196"/>
      <c r="F47" s="196"/>
      <c r="G47" s="196"/>
      <c r="H47" s="196"/>
      <c r="I47" s="196"/>
      <c r="J47" s="196"/>
      <c r="K47" s="196"/>
      <c r="L47" s="196"/>
      <c r="M47" s="196"/>
      <c r="R47" s="196"/>
    </row>
    <row r="48" spans="1:35" x14ac:dyDescent="0.25">
      <c r="A48" s="196"/>
      <c r="B48" s="196"/>
      <c r="C48" s="196"/>
      <c r="D48" s="196"/>
      <c r="E48" s="196"/>
      <c r="F48" s="196"/>
      <c r="G48" s="196"/>
      <c r="H48" s="196"/>
      <c r="I48" s="196"/>
      <c r="J48" s="196"/>
      <c r="K48" s="196"/>
      <c r="L48" s="196"/>
      <c r="M48" s="196"/>
      <c r="R48" s="196"/>
    </row>
    <row r="49" spans="1:18" x14ac:dyDescent="0.25">
      <c r="A49" s="196"/>
      <c r="B49" s="196"/>
      <c r="C49" s="196"/>
      <c r="D49" s="196"/>
      <c r="E49" s="196"/>
      <c r="F49" s="196"/>
      <c r="G49" s="196"/>
      <c r="H49" s="196"/>
      <c r="I49" s="196"/>
      <c r="J49" s="196"/>
      <c r="K49" s="196"/>
      <c r="L49" s="196"/>
      <c r="M49" s="196"/>
      <c r="R49" s="196"/>
    </row>
    <row r="50" spans="1:18" x14ac:dyDescent="0.25">
      <c r="A50" s="196"/>
      <c r="B50" s="196"/>
      <c r="C50" s="196"/>
      <c r="D50" s="196"/>
      <c r="E50" s="196"/>
      <c r="F50" s="196"/>
      <c r="G50" s="196"/>
      <c r="H50" s="196"/>
      <c r="I50" s="196"/>
      <c r="J50" s="196"/>
      <c r="K50" s="196"/>
      <c r="L50" s="196"/>
      <c r="M50" s="196"/>
      <c r="R50" s="196"/>
    </row>
    <row r="51" spans="1:18" x14ac:dyDescent="0.25">
      <c r="A51" s="196"/>
      <c r="B51" s="196"/>
      <c r="C51" s="196"/>
      <c r="D51" s="196"/>
      <c r="E51" s="196"/>
      <c r="F51" s="196"/>
      <c r="G51" s="196"/>
      <c r="H51" s="196"/>
      <c r="I51" s="196"/>
      <c r="J51" s="196"/>
      <c r="K51" s="196"/>
      <c r="L51" s="196"/>
      <c r="M51" s="196"/>
      <c r="R51" s="196"/>
    </row>
    <row r="52" spans="1:18" x14ac:dyDescent="0.25">
      <c r="A52" s="196"/>
      <c r="B52" s="196"/>
      <c r="C52" s="196"/>
      <c r="D52" s="196"/>
      <c r="E52" s="196"/>
      <c r="F52" s="196"/>
      <c r="G52" s="196"/>
      <c r="H52" s="196"/>
      <c r="I52" s="196"/>
      <c r="J52" s="196"/>
      <c r="K52" s="196"/>
      <c r="L52" s="196"/>
      <c r="M52" s="196"/>
      <c r="R52" s="196"/>
    </row>
    <row r="53" spans="1:18" x14ac:dyDescent="0.25">
      <c r="A53" s="196"/>
      <c r="B53" s="196"/>
      <c r="C53" s="196"/>
      <c r="D53" s="196"/>
      <c r="E53" s="196"/>
      <c r="F53" s="196"/>
      <c r="G53" s="196"/>
      <c r="H53" s="196"/>
      <c r="I53" s="196"/>
      <c r="J53" s="196"/>
      <c r="K53" s="196"/>
      <c r="L53" s="196"/>
      <c r="M53" s="196"/>
      <c r="R53" s="196"/>
    </row>
    <row r="54" spans="1:18" x14ac:dyDescent="0.25">
      <c r="A54" s="196"/>
      <c r="B54" s="196"/>
      <c r="C54" s="196"/>
      <c r="D54" s="196"/>
      <c r="E54" s="196"/>
      <c r="F54" s="196"/>
      <c r="G54" s="196"/>
      <c r="H54" s="196"/>
      <c r="I54" s="196"/>
      <c r="J54" s="196"/>
      <c r="K54" s="196"/>
      <c r="L54" s="196"/>
      <c r="M54" s="196"/>
      <c r="R54" s="196"/>
    </row>
  </sheetData>
  <customSheetViews>
    <customSheetView guid="{1F7E7BA4-91DB-4053-B4E8-EC9AC95BBC05}">
      <selection activeCell="K12" sqref="K12"/>
      <pageMargins left="0.7" right="0.7" top="0.75" bottom="0.75" header="0.3" footer="0.3"/>
      <printOptions gridLines="1"/>
      <pageSetup paperSize="3" orientation="landscape" r:id="rId1"/>
      <headerFooter>
        <oddHeader>&amp;C&amp;"-,Bold Italic"&amp;14 1.0 Project Management Tasks</oddHeader>
        <oddFooter>&amp;LRevision 1
June 3, 2016</oddFooter>
      </headerFooter>
    </customSheetView>
  </customSheetViews>
  <pageMargins left="0.25" right="0.25" top="0.97330729166666696" bottom="0.75" header="0.3" footer="0.3"/>
  <pageSetup scale="65" orientation="portrait" r:id="rId2"/>
  <headerFooter>
    <oddHeader>&amp;C&amp;"-,Bold"&amp;20UST Cleanup Fund Programs Project Execution Plan
1.0 Project Management Tasks
&amp;14(Cost Estimating Worksheet)</oddHeader>
    <oddFooter>&amp;LRevision 2.0
February 1, 2018&amp;CPage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V143"/>
  <sheetViews>
    <sheetView zoomScaleNormal="100" workbookViewId="0"/>
  </sheetViews>
  <sheetFormatPr defaultColWidth="4.140625"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7" max="37" width="2.7109375" customWidth="1"/>
    <col min="38" max="38" width="38.7109375" customWidth="1"/>
    <col min="42" max="42" width="8.7109375" customWidth="1"/>
    <col min="43" max="43" width="38.7109375" customWidth="1"/>
    <col min="48" max="48" width="38.7109375" customWidth="1"/>
  </cols>
  <sheetData>
    <row r="1" spans="1:48" s="329" customFormat="1" ht="21" x14ac:dyDescent="0.35">
      <c r="A1" s="329" t="s">
        <v>207</v>
      </c>
      <c r="G1" s="329" t="s">
        <v>208</v>
      </c>
      <c r="M1" s="329" t="s">
        <v>209</v>
      </c>
      <c r="S1" s="329" t="s">
        <v>210</v>
      </c>
      <c r="Y1" s="329" t="s">
        <v>211</v>
      </c>
      <c r="AE1" s="329" t="s">
        <v>212</v>
      </c>
    </row>
    <row r="2" spans="1:48" ht="15.75" thickBot="1" x14ac:dyDescent="0.3">
      <c r="G2" s="336"/>
      <c r="H2" s="336"/>
      <c r="I2" s="336"/>
      <c r="J2" s="336"/>
      <c r="K2" s="336"/>
      <c r="L2" s="336"/>
      <c r="M2" s="336"/>
      <c r="R2" s="336"/>
    </row>
    <row r="3" spans="1:48" x14ac:dyDescent="0.25">
      <c r="A3" s="333" t="s">
        <v>102</v>
      </c>
      <c r="B3" s="334"/>
      <c r="C3" s="334"/>
      <c r="D3" s="334"/>
      <c r="E3" s="335"/>
      <c r="F3" s="336"/>
      <c r="G3" s="333" t="s">
        <v>102</v>
      </c>
      <c r="H3" s="334"/>
      <c r="I3" s="334"/>
      <c r="J3" s="334"/>
      <c r="K3" s="335"/>
      <c r="L3" s="336"/>
      <c r="M3" s="333" t="s">
        <v>102</v>
      </c>
      <c r="N3" s="334"/>
      <c r="O3" s="334"/>
      <c r="P3" s="334"/>
      <c r="Q3" s="335"/>
      <c r="R3" s="336"/>
      <c r="S3" s="333" t="s">
        <v>102</v>
      </c>
      <c r="T3" s="334"/>
      <c r="U3" s="334"/>
      <c r="V3" s="334"/>
      <c r="W3" s="335"/>
      <c r="Y3" s="333" t="s">
        <v>102</v>
      </c>
      <c r="Z3" s="334"/>
      <c r="AA3" s="334"/>
      <c r="AB3" s="334"/>
      <c r="AC3" s="335"/>
      <c r="AE3" s="333" t="s">
        <v>102</v>
      </c>
      <c r="AF3" s="334"/>
      <c r="AG3" s="334"/>
      <c r="AH3" s="334"/>
      <c r="AI3" s="335"/>
      <c r="AK3" s="319"/>
      <c r="AL3" s="319"/>
      <c r="AM3" s="319"/>
      <c r="AN3" s="319"/>
      <c r="AO3" s="319"/>
      <c r="AP3" s="319"/>
      <c r="AQ3" s="319"/>
      <c r="AR3" s="319"/>
      <c r="AS3" s="319"/>
      <c r="AT3" s="319"/>
      <c r="AU3" s="319"/>
      <c r="AV3" s="319"/>
    </row>
    <row r="4" spans="1:48" x14ac:dyDescent="0.25">
      <c r="A4" s="337" t="s">
        <v>122</v>
      </c>
      <c r="B4" s="338" t="s">
        <v>576</v>
      </c>
      <c r="C4" s="338" t="s">
        <v>137</v>
      </c>
      <c r="D4" s="338" t="s">
        <v>188</v>
      </c>
      <c r="E4" s="339" t="s">
        <v>124</v>
      </c>
      <c r="F4" s="336"/>
      <c r="G4" s="337" t="s">
        <v>122</v>
      </c>
      <c r="H4" s="338" t="s">
        <v>576</v>
      </c>
      <c r="I4" s="338" t="s">
        <v>137</v>
      </c>
      <c r="J4" s="338" t="s">
        <v>188</v>
      </c>
      <c r="K4" s="339" t="s">
        <v>124</v>
      </c>
      <c r="L4" s="336"/>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c r="AK4" s="319"/>
      <c r="AL4" s="319"/>
      <c r="AM4" s="319"/>
      <c r="AN4" s="319"/>
      <c r="AO4" s="319"/>
      <c r="AP4" s="319"/>
      <c r="AQ4" s="319"/>
      <c r="AR4" s="319"/>
      <c r="AS4" s="319"/>
      <c r="AT4" s="319"/>
      <c r="AU4" s="319"/>
      <c r="AV4" s="319"/>
    </row>
    <row r="5" spans="1:48" x14ac:dyDescent="0.25">
      <c r="A5" s="340" t="s">
        <v>125</v>
      </c>
      <c r="B5" s="341"/>
      <c r="C5" s="341" t="s">
        <v>543</v>
      </c>
      <c r="D5" s="342">
        <v>165</v>
      </c>
      <c r="E5" s="343">
        <f>B5*D5</f>
        <v>0</v>
      </c>
      <c r="F5" s="336"/>
      <c r="G5" s="340" t="s">
        <v>125</v>
      </c>
      <c r="H5" s="341"/>
      <c r="I5" s="341" t="s">
        <v>543</v>
      </c>
      <c r="J5" s="342">
        <v>165</v>
      </c>
      <c r="K5" s="343">
        <f>H5*J5</f>
        <v>0</v>
      </c>
      <c r="L5" s="336"/>
      <c r="M5" s="340" t="s">
        <v>125</v>
      </c>
      <c r="N5" s="341"/>
      <c r="O5" s="341" t="s">
        <v>543</v>
      </c>
      <c r="P5" s="342">
        <v>165</v>
      </c>
      <c r="Q5" s="343">
        <f>N5*P5</f>
        <v>0</v>
      </c>
      <c r="R5" s="336"/>
      <c r="S5" s="340" t="s">
        <v>125</v>
      </c>
      <c r="T5" s="341"/>
      <c r="U5" s="341" t="s">
        <v>543</v>
      </c>
      <c r="V5" s="342">
        <v>165</v>
      </c>
      <c r="W5" s="343">
        <f>T5*V5</f>
        <v>0</v>
      </c>
      <c r="Y5" s="340" t="s">
        <v>125</v>
      </c>
      <c r="Z5" s="341"/>
      <c r="AA5" s="341" t="s">
        <v>543</v>
      </c>
      <c r="AB5" s="342">
        <v>165</v>
      </c>
      <c r="AC5" s="343">
        <f>Z5*AB5</f>
        <v>0</v>
      </c>
      <c r="AE5" s="340" t="s">
        <v>125</v>
      </c>
      <c r="AF5" s="341"/>
      <c r="AG5" s="341" t="s">
        <v>543</v>
      </c>
      <c r="AH5" s="342">
        <v>165</v>
      </c>
      <c r="AI5" s="343">
        <f>AF5*AH5</f>
        <v>0</v>
      </c>
      <c r="AK5" s="319"/>
      <c r="AL5" s="319"/>
      <c r="AM5" s="319"/>
      <c r="AN5" s="319"/>
      <c r="AO5" s="319"/>
      <c r="AP5" s="319"/>
      <c r="AQ5" s="319"/>
      <c r="AR5" s="319"/>
      <c r="AS5" s="319"/>
      <c r="AT5" s="319"/>
      <c r="AU5" s="319"/>
      <c r="AV5" s="319"/>
    </row>
    <row r="6" spans="1:48" x14ac:dyDescent="0.25">
      <c r="A6" s="340" t="s">
        <v>126</v>
      </c>
      <c r="B6" s="341"/>
      <c r="C6" s="341" t="s">
        <v>543</v>
      </c>
      <c r="D6" s="342">
        <v>139</v>
      </c>
      <c r="E6" s="343">
        <f t="shared" ref="E6:E13" si="0">B6*D6</f>
        <v>0</v>
      </c>
      <c r="F6" s="336"/>
      <c r="G6" s="340" t="s">
        <v>126</v>
      </c>
      <c r="H6" s="341"/>
      <c r="I6" s="341" t="s">
        <v>543</v>
      </c>
      <c r="J6" s="342">
        <v>139</v>
      </c>
      <c r="K6" s="343">
        <f t="shared" ref="K6:K13" si="1">H6*J6</f>
        <v>0</v>
      </c>
      <c r="L6" s="336"/>
      <c r="M6" s="340" t="s">
        <v>126</v>
      </c>
      <c r="N6" s="341"/>
      <c r="O6" s="341" t="s">
        <v>543</v>
      </c>
      <c r="P6" s="342">
        <v>139</v>
      </c>
      <c r="Q6" s="343">
        <f t="shared" ref="Q6:Q13" si="2">N6*P6</f>
        <v>0</v>
      </c>
      <c r="R6" s="336"/>
      <c r="S6" s="340" t="s">
        <v>126</v>
      </c>
      <c r="T6" s="341"/>
      <c r="U6" s="341" t="s">
        <v>543</v>
      </c>
      <c r="V6" s="342">
        <v>139</v>
      </c>
      <c r="W6" s="343">
        <f t="shared" ref="W6:W13" si="3">T6*V6</f>
        <v>0</v>
      </c>
      <c r="Y6" s="340" t="s">
        <v>126</v>
      </c>
      <c r="Z6" s="341"/>
      <c r="AA6" s="341" t="s">
        <v>543</v>
      </c>
      <c r="AB6" s="342">
        <v>139</v>
      </c>
      <c r="AC6" s="343">
        <f t="shared" ref="AC6:AC13" si="4">Z6*AB6</f>
        <v>0</v>
      </c>
      <c r="AE6" s="340" t="s">
        <v>126</v>
      </c>
      <c r="AF6" s="341"/>
      <c r="AG6" s="341" t="s">
        <v>543</v>
      </c>
      <c r="AH6" s="342">
        <v>139</v>
      </c>
      <c r="AI6" s="343">
        <f t="shared" ref="AI6:AI13" si="5">AF6*AH6</f>
        <v>0</v>
      </c>
      <c r="AK6" s="319"/>
      <c r="AL6" s="319"/>
      <c r="AM6" s="319"/>
      <c r="AN6" s="319"/>
      <c r="AO6" s="319"/>
      <c r="AP6" s="319"/>
      <c r="AQ6" s="319"/>
      <c r="AR6" s="319"/>
      <c r="AS6" s="319"/>
      <c r="AT6" s="319"/>
      <c r="AU6" s="319"/>
      <c r="AV6" s="319"/>
    </row>
    <row r="7" spans="1:48" x14ac:dyDescent="0.25">
      <c r="A7" s="340" t="s">
        <v>127</v>
      </c>
      <c r="B7" s="341"/>
      <c r="C7" s="341" t="s">
        <v>543</v>
      </c>
      <c r="D7" s="342">
        <v>139</v>
      </c>
      <c r="E7" s="343">
        <f t="shared" si="0"/>
        <v>0</v>
      </c>
      <c r="F7" s="336"/>
      <c r="G7" s="340" t="s">
        <v>127</v>
      </c>
      <c r="H7" s="341"/>
      <c r="I7" s="341" t="s">
        <v>543</v>
      </c>
      <c r="J7" s="342">
        <v>139</v>
      </c>
      <c r="K7" s="343">
        <f t="shared" si="1"/>
        <v>0</v>
      </c>
      <c r="L7" s="336"/>
      <c r="M7" s="340" t="s">
        <v>127</v>
      </c>
      <c r="N7" s="341"/>
      <c r="O7" s="341" t="s">
        <v>543</v>
      </c>
      <c r="P7" s="342">
        <v>139</v>
      </c>
      <c r="Q7" s="343">
        <f t="shared" si="2"/>
        <v>0</v>
      </c>
      <c r="R7" s="336"/>
      <c r="S7" s="340" t="s">
        <v>127</v>
      </c>
      <c r="T7" s="341"/>
      <c r="U7" s="341" t="s">
        <v>543</v>
      </c>
      <c r="V7" s="342">
        <v>139</v>
      </c>
      <c r="W7" s="343">
        <f t="shared" si="3"/>
        <v>0</v>
      </c>
      <c r="Y7" s="340" t="s">
        <v>127</v>
      </c>
      <c r="Z7" s="341"/>
      <c r="AA7" s="341" t="s">
        <v>543</v>
      </c>
      <c r="AB7" s="342">
        <v>139</v>
      </c>
      <c r="AC7" s="343">
        <f t="shared" si="4"/>
        <v>0</v>
      </c>
      <c r="AE7" s="340" t="s">
        <v>127</v>
      </c>
      <c r="AF7" s="341"/>
      <c r="AG7" s="341" t="s">
        <v>543</v>
      </c>
      <c r="AH7" s="342">
        <v>139</v>
      </c>
      <c r="AI7" s="343">
        <f t="shared" si="5"/>
        <v>0</v>
      </c>
      <c r="AK7" s="319"/>
      <c r="AL7" s="319"/>
      <c r="AM7" s="319"/>
      <c r="AN7" s="319"/>
      <c r="AO7" s="319"/>
      <c r="AP7" s="319"/>
      <c r="AQ7" s="319"/>
      <c r="AR7" s="319"/>
      <c r="AS7" s="319"/>
      <c r="AT7" s="319"/>
      <c r="AU7" s="319"/>
      <c r="AV7" s="319"/>
    </row>
    <row r="8" spans="1:48" x14ac:dyDescent="0.25">
      <c r="A8" s="340" t="s">
        <v>129</v>
      </c>
      <c r="B8" s="341"/>
      <c r="C8" s="341" t="s">
        <v>543</v>
      </c>
      <c r="D8" s="342">
        <v>119</v>
      </c>
      <c r="E8" s="343">
        <f t="shared" si="0"/>
        <v>0</v>
      </c>
      <c r="F8" s="336"/>
      <c r="G8" s="340" t="s">
        <v>129</v>
      </c>
      <c r="H8" s="341"/>
      <c r="I8" s="341" t="s">
        <v>543</v>
      </c>
      <c r="J8" s="342">
        <v>119</v>
      </c>
      <c r="K8" s="343">
        <f t="shared" si="1"/>
        <v>0</v>
      </c>
      <c r="L8" s="336"/>
      <c r="M8" s="340" t="s">
        <v>129</v>
      </c>
      <c r="N8" s="341"/>
      <c r="O8" s="341" t="s">
        <v>543</v>
      </c>
      <c r="P8" s="342">
        <v>119</v>
      </c>
      <c r="Q8" s="343">
        <f t="shared" si="2"/>
        <v>0</v>
      </c>
      <c r="R8" s="336"/>
      <c r="S8" s="340" t="s">
        <v>129</v>
      </c>
      <c r="T8" s="341"/>
      <c r="U8" s="341" t="s">
        <v>543</v>
      </c>
      <c r="V8" s="342">
        <v>119</v>
      </c>
      <c r="W8" s="343">
        <f t="shared" si="3"/>
        <v>0</v>
      </c>
      <c r="Y8" s="340" t="s">
        <v>129</v>
      </c>
      <c r="Z8" s="341"/>
      <c r="AA8" s="341" t="s">
        <v>543</v>
      </c>
      <c r="AB8" s="342">
        <v>119</v>
      </c>
      <c r="AC8" s="343">
        <f t="shared" si="4"/>
        <v>0</v>
      </c>
      <c r="AE8" s="340" t="s">
        <v>129</v>
      </c>
      <c r="AF8" s="341"/>
      <c r="AG8" s="341" t="s">
        <v>543</v>
      </c>
      <c r="AH8" s="342">
        <v>119</v>
      </c>
      <c r="AI8" s="343">
        <f t="shared" si="5"/>
        <v>0</v>
      </c>
      <c r="AK8" s="319"/>
      <c r="AL8" s="319"/>
      <c r="AM8" s="319"/>
      <c r="AN8" s="319"/>
      <c r="AO8" s="319"/>
      <c r="AP8" s="319"/>
      <c r="AQ8" s="319"/>
      <c r="AR8" s="319"/>
      <c r="AS8" s="319"/>
      <c r="AT8" s="319"/>
      <c r="AU8" s="319"/>
      <c r="AV8" s="319"/>
    </row>
    <row r="9" spans="1:48" x14ac:dyDescent="0.25">
      <c r="A9" s="340" t="s">
        <v>130</v>
      </c>
      <c r="B9" s="341"/>
      <c r="C9" s="341" t="s">
        <v>543</v>
      </c>
      <c r="D9" s="342">
        <v>99</v>
      </c>
      <c r="E9" s="343">
        <f t="shared" si="0"/>
        <v>0</v>
      </c>
      <c r="F9" s="336"/>
      <c r="G9" s="340" t="s">
        <v>130</v>
      </c>
      <c r="H9" s="341"/>
      <c r="I9" s="341" t="s">
        <v>543</v>
      </c>
      <c r="J9" s="342">
        <v>99</v>
      </c>
      <c r="K9" s="343">
        <f t="shared" si="1"/>
        <v>0</v>
      </c>
      <c r="L9" s="336"/>
      <c r="M9" s="340" t="s">
        <v>130</v>
      </c>
      <c r="N9" s="341"/>
      <c r="O9" s="341" t="s">
        <v>543</v>
      </c>
      <c r="P9" s="342">
        <v>99</v>
      </c>
      <c r="Q9" s="343">
        <f t="shared" si="2"/>
        <v>0</v>
      </c>
      <c r="R9" s="336"/>
      <c r="S9" s="340" t="s">
        <v>130</v>
      </c>
      <c r="T9" s="341"/>
      <c r="U9" s="341" t="s">
        <v>543</v>
      </c>
      <c r="V9" s="342">
        <v>99</v>
      </c>
      <c r="W9" s="343">
        <f t="shared" si="3"/>
        <v>0</v>
      </c>
      <c r="Y9" s="340" t="s">
        <v>130</v>
      </c>
      <c r="Z9" s="341"/>
      <c r="AA9" s="341" t="s">
        <v>543</v>
      </c>
      <c r="AB9" s="342">
        <v>99</v>
      </c>
      <c r="AC9" s="343">
        <f t="shared" si="4"/>
        <v>0</v>
      </c>
      <c r="AE9" s="340" t="s">
        <v>130</v>
      </c>
      <c r="AF9" s="341"/>
      <c r="AG9" s="341" t="s">
        <v>543</v>
      </c>
      <c r="AH9" s="342">
        <v>99</v>
      </c>
      <c r="AI9" s="343">
        <f t="shared" si="5"/>
        <v>0</v>
      </c>
      <c r="AK9" s="319"/>
      <c r="AL9" s="319"/>
      <c r="AM9" s="319"/>
      <c r="AN9" s="319"/>
      <c r="AO9" s="319"/>
      <c r="AP9" s="319"/>
      <c r="AQ9" s="319"/>
      <c r="AR9" s="319"/>
      <c r="AS9" s="319"/>
      <c r="AT9" s="319"/>
      <c r="AU9" s="319"/>
      <c r="AV9" s="319"/>
    </row>
    <row r="10" spans="1:48" x14ac:dyDescent="0.25">
      <c r="A10" s="340" t="s">
        <v>131</v>
      </c>
      <c r="B10" s="341"/>
      <c r="C10" s="341" t="s">
        <v>543</v>
      </c>
      <c r="D10" s="342">
        <v>92</v>
      </c>
      <c r="E10" s="343">
        <f t="shared" si="0"/>
        <v>0</v>
      </c>
      <c r="F10" s="336"/>
      <c r="G10" s="340" t="s">
        <v>131</v>
      </c>
      <c r="H10" s="341"/>
      <c r="I10" s="341" t="s">
        <v>543</v>
      </c>
      <c r="J10" s="342">
        <v>92</v>
      </c>
      <c r="K10" s="343">
        <f t="shared" si="1"/>
        <v>0</v>
      </c>
      <c r="L10" s="336"/>
      <c r="M10" s="340" t="s">
        <v>131</v>
      </c>
      <c r="N10" s="341"/>
      <c r="O10" s="341" t="s">
        <v>543</v>
      </c>
      <c r="P10" s="342">
        <v>92</v>
      </c>
      <c r="Q10" s="343">
        <f t="shared" si="2"/>
        <v>0</v>
      </c>
      <c r="R10" s="336"/>
      <c r="S10" s="340" t="s">
        <v>131</v>
      </c>
      <c r="T10" s="341"/>
      <c r="U10" s="341" t="s">
        <v>543</v>
      </c>
      <c r="V10" s="342">
        <v>92</v>
      </c>
      <c r="W10" s="343">
        <f t="shared" si="3"/>
        <v>0</v>
      </c>
      <c r="Y10" s="340" t="s">
        <v>131</v>
      </c>
      <c r="Z10" s="341"/>
      <c r="AA10" s="341" t="s">
        <v>543</v>
      </c>
      <c r="AB10" s="342">
        <v>92</v>
      </c>
      <c r="AC10" s="343">
        <f t="shared" si="4"/>
        <v>0</v>
      </c>
      <c r="AE10" s="340" t="s">
        <v>131</v>
      </c>
      <c r="AF10" s="341"/>
      <c r="AG10" s="341" t="s">
        <v>543</v>
      </c>
      <c r="AH10" s="342">
        <v>92</v>
      </c>
      <c r="AI10" s="343">
        <f t="shared" si="5"/>
        <v>0</v>
      </c>
      <c r="AK10" s="319"/>
      <c r="AL10" s="319"/>
      <c r="AM10" s="319"/>
      <c r="AN10" s="319"/>
      <c r="AO10" s="319"/>
      <c r="AP10" s="319"/>
      <c r="AQ10" s="319"/>
      <c r="AR10" s="319"/>
      <c r="AS10" s="319"/>
      <c r="AT10" s="319"/>
      <c r="AU10" s="319"/>
      <c r="AV10" s="319"/>
    </row>
    <row r="11" spans="1:48" x14ac:dyDescent="0.25">
      <c r="A11" s="340" t="s">
        <v>132</v>
      </c>
      <c r="B11" s="341"/>
      <c r="C11" s="341" t="s">
        <v>543</v>
      </c>
      <c r="D11" s="342">
        <v>79</v>
      </c>
      <c r="E11" s="343">
        <f t="shared" si="0"/>
        <v>0</v>
      </c>
      <c r="F11" s="336"/>
      <c r="G11" s="340" t="s">
        <v>132</v>
      </c>
      <c r="H11" s="341"/>
      <c r="I11" s="341" t="s">
        <v>543</v>
      </c>
      <c r="J11" s="342">
        <v>79</v>
      </c>
      <c r="K11" s="343">
        <f t="shared" si="1"/>
        <v>0</v>
      </c>
      <c r="L11" s="336"/>
      <c r="M11" s="340" t="s">
        <v>132</v>
      </c>
      <c r="N11" s="341"/>
      <c r="O11" s="341" t="s">
        <v>543</v>
      </c>
      <c r="P11" s="342">
        <v>79</v>
      </c>
      <c r="Q11" s="343">
        <f t="shared" si="2"/>
        <v>0</v>
      </c>
      <c r="R11" s="336"/>
      <c r="S11" s="340" t="s">
        <v>132</v>
      </c>
      <c r="T11" s="341"/>
      <c r="U11" s="341" t="s">
        <v>543</v>
      </c>
      <c r="V11" s="342">
        <v>79</v>
      </c>
      <c r="W11" s="343">
        <f t="shared" si="3"/>
        <v>0</v>
      </c>
      <c r="Y11" s="340" t="s">
        <v>132</v>
      </c>
      <c r="Z11" s="341"/>
      <c r="AA11" s="341" t="s">
        <v>543</v>
      </c>
      <c r="AB11" s="342">
        <v>79</v>
      </c>
      <c r="AC11" s="343">
        <f t="shared" si="4"/>
        <v>0</v>
      </c>
      <c r="AE11" s="340" t="s">
        <v>132</v>
      </c>
      <c r="AF11" s="341"/>
      <c r="AG11" s="341" t="s">
        <v>543</v>
      </c>
      <c r="AH11" s="342">
        <v>79</v>
      </c>
      <c r="AI11" s="343">
        <f t="shared" si="5"/>
        <v>0</v>
      </c>
      <c r="AK11" s="319"/>
      <c r="AL11" s="319"/>
      <c r="AM11" s="319"/>
      <c r="AN11" s="319"/>
      <c r="AO11" s="319"/>
      <c r="AP11" s="319"/>
      <c r="AQ11" s="319"/>
      <c r="AR11" s="319"/>
      <c r="AS11" s="319"/>
      <c r="AT11" s="319"/>
      <c r="AU11" s="319"/>
      <c r="AV11" s="319"/>
    </row>
    <row r="12" spans="1:48" x14ac:dyDescent="0.25">
      <c r="A12" s="340" t="s">
        <v>133</v>
      </c>
      <c r="B12" s="341"/>
      <c r="C12" s="341" t="s">
        <v>543</v>
      </c>
      <c r="D12" s="342">
        <v>73</v>
      </c>
      <c r="E12" s="343">
        <f t="shared" si="0"/>
        <v>0</v>
      </c>
      <c r="F12" s="336"/>
      <c r="G12" s="340" t="s">
        <v>133</v>
      </c>
      <c r="H12" s="341"/>
      <c r="I12" s="341" t="s">
        <v>543</v>
      </c>
      <c r="J12" s="342">
        <v>73</v>
      </c>
      <c r="K12" s="343">
        <f t="shared" si="1"/>
        <v>0</v>
      </c>
      <c r="L12" s="336"/>
      <c r="M12" s="340" t="s">
        <v>133</v>
      </c>
      <c r="N12" s="341"/>
      <c r="O12" s="341" t="s">
        <v>543</v>
      </c>
      <c r="P12" s="342">
        <v>73</v>
      </c>
      <c r="Q12" s="343">
        <f t="shared" si="2"/>
        <v>0</v>
      </c>
      <c r="R12" s="336"/>
      <c r="S12" s="340" t="s">
        <v>133</v>
      </c>
      <c r="T12" s="341"/>
      <c r="U12" s="341" t="s">
        <v>543</v>
      </c>
      <c r="V12" s="342">
        <v>73</v>
      </c>
      <c r="W12" s="343">
        <f t="shared" si="3"/>
        <v>0</v>
      </c>
      <c r="Y12" s="340" t="s">
        <v>133</v>
      </c>
      <c r="Z12" s="341"/>
      <c r="AA12" s="341" t="s">
        <v>543</v>
      </c>
      <c r="AB12" s="342">
        <v>73</v>
      </c>
      <c r="AC12" s="343">
        <f t="shared" si="4"/>
        <v>0</v>
      </c>
      <c r="AE12" s="340" t="s">
        <v>133</v>
      </c>
      <c r="AF12" s="341"/>
      <c r="AG12" s="341" t="s">
        <v>543</v>
      </c>
      <c r="AH12" s="342">
        <v>73</v>
      </c>
      <c r="AI12" s="343">
        <f t="shared" si="5"/>
        <v>0</v>
      </c>
      <c r="AK12" s="319"/>
      <c r="AL12" s="319"/>
      <c r="AM12" s="319"/>
      <c r="AN12" s="319"/>
      <c r="AO12" s="319"/>
      <c r="AP12" s="319"/>
      <c r="AQ12" s="319"/>
      <c r="AR12" s="319"/>
      <c r="AS12" s="319"/>
      <c r="AT12" s="319"/>
      <c r="AU12" s="319"/>
      <c r="AV12" s="319"/>
    </row>
    <row r="13" spans="1:48" ht="15.75" thickBot="1" x14ac:dyDescent="0.3">
      <c r="A13" s="344" t="s">
        <v>134</v>
      </c>
      <c r="B13" s="345"/>
      <c r="C13" s="345" t="s">
        <v>543</v>
      </c>
      <c r="D13" s="346">
        <v>59</v>
      </c>
      <c r="E13" s="347">
        <f t="shared" si="0"/>
        <v>0</v>
      </c>
      <c r="F13" s="336"/>
      <c r="G13" s="344" t="s">
        <v>134</v>
      </c>
      <c r="H13" s="345"/>
      <c r="I13" s="345" t="s">
        <v>543</v>
      </c>
      <c r="J13" s="346">
        <v>59</v>
      </c>
      <c r="K13" s="347">
        <f t="shared" si="1"/>
        <v>0</v>
      </c>
      <c r="L13" s="336"/>
      <c r="M13" s="344" t="s">
        <v>134</v>
      </c>
      <c r="N13" s="345"/>
      <c r="O13" s="345" t="s">
        <v>543</v>
      </c>
      <c r="P13" s="346">
        <v>59</v>
      </c>
      <c r="Q13" s="347">
        <f t="shared" si="2"/>
        <v>0</v>
      </c>
      <c r="R13" s="336"/>
      <c r="S13" s="344" t="s">
        <v>134</v>
      </c>
      <c r="T13" s="345"/>
      <c r="U13" s="345" t="s">
        <v>543</v>
      </c>
      <c r="V13" s="346">
        <v>59</v>
      </c>
      <c r="W13" s="347">
        <f t="shared" si="3"/>
        <v>0</v>
      </c>
      <c r="Y13" s="344" t="s">
        <v>134</v>
      </c>
      <c r="Z13" s="345"/>
      <c r="AA13" s="345" t="s">
        <v>543</v>
      </c>
      <c r="AB13" s="346">
        <v>59</v>
      </c>
      <c r="AC13" s="347">
        <f t="shared" si="4"/>
        <v>0</v>
      </c>
      <c r="AE13" s="344" t="s">
        <v>134</v>
      </c>
      <c r="AF13" s="345"/>
      <c r="AG13" s="345" t="s">
        <v>543</v>
      </c>
      <c r="AH13" s="346">
        <v>59</v>
      </c>
      <c r="AI13" s="347">
        <f t="shared" si="5"/>
        <v>0</v>
      </c>
      <c r="AK13" s="319"/>
      <c r="AL13" s="319"/>
      <c r="AM13" s="319"/>
      <c r="AN13" s="319"/>
      <c r="AO13" s="319"/>
      <c r="AP13" s="319"/>
      <c r="AQ13" s="319"/>
      <c r="AR13" s="319"/>
      <c r="AS13" s="319"/>
      <c r="AT13" s="319"/>
      <c r="AU13" s="319"/>
      <c r="AV13" s="319"/>
    </row>
    <row r="14" spans="1:48" ht="16.5" thickTop="1" thickBot="1" x14ac:dyDescent="0.3">
      <c r="A14" s="323" t="s">
        <v>135</v>
      </c>
      <c r="B14" s="348">
        <v>0</v>
      </c>
      <c r="C14" s="348"/>
      <c r="D14" s="349"/>
      <c r="E14" s="321">
        <f>SUM(E5:E13)</f>
        <v>0</v>
      </c>
      <c r="F14" s="336"/>
      <c r="G14" s="323" t="s">
        <v>135</v>
      </c>
      <c r="H14" s="348">
        <v>0</v>
      </c>
      <c r="I14" s="348"/>
      <c r="J14" s="349"/>
      <c r="K14" s="321">
        <f>SUM(K5:K13)</f>
        <v>0</v>
      </c>
      <c r="L14" s="336"/>
      <c r="M14" s="323" t="s">
        <v>135</v>
      </c>
      <c r="N14" s="348">
        <v>0</v>
      </c>
      <c r="O14" s="348"/>
      <c r="P14" s="349"/>
      <c r="Q14" s="321">
        <f>SUM(Q5:Q13)</f>
        <v>0</v>
      </c>
      <c r="R14" s="336"/>
      <c r="S14" s="323" t="s">
        <v>135</v>
      </c>
      <c r="T14" s="348">
        <v>0</v>
      </c>
      <c r="U14" s="348"/>
      <c r="V14" s="349"/>
      <c r="W14" s="321">
        <f>SUM(W5:W13)</f>
        <v>0</v>
      </c>
      <c r="Y14" s="323" t="s">
        <v>135</v>
      </c>
      <c r="Z14" s="348">
        <v>0</v>
      </c>
      <c r="AA14" s="348"/>
      <c r="AB14" s="349"/>
      <c r="AC14" s="321">
        <f>SUM(AC5:AC13)</f>
        <v>0</v>
      </c>
      <c r="AE14" s="323" t="s">
        <v>135</v>
      </c>
      <c r="AF14" s="348">
        <v>0</v>
      </c>
      <c r="AG14" s="348"/>
      <c r="AH14" s="349"/>
      <c r="AI14" s="321">
        <f>SUM(AI5:AI13)</f>
        <v>0</v>
      </c>
      <c r="AK14" s="319"/>
      <c r="AL14" s="319"/>
      <c r="AM14" s="319"/>
      <c r="AN14" s="319"/>
      <c r="AO14" s="319"/>
      <c r="AP14" s="319"/>
      <c r="AQ14" s="319"/>
      <c r="AR14" s="319"/>
      <c r="AS14" s="319"/>
      <c r="AT14" s="319"/>
      <c r="AU14" s="319"/>
      <c r="AV14" s="319"/>
    </row>
    <row r="15" spans="1:48" ht="15.75" thickBot="1" x14ac:dyDescent="0.3">
      <c r="A15" s="350"/>
      <c r="B15" s="331"/>
      <c r="C15" s="331"/>
      <c r="D15" s="336"/>
      <c r="E15" s="351"/>
      <c r="F15" s="336"/>
      <c r="G15" s="350"/>
      <c r="H15" s="331"/>
      <c r="I15" s="331"/>
      <c r="J15" s="336"/>
      <c r="K15" s="351"/>
      <c r="L15" s="336"/>
      <c r="M15" s="350"/>
      <c r="N15" s="331"/>
      <c r="O15" s="331"/>
      <c r="P15" s="336"/>
      <c r="Q15" s="351"/>
      <c r="R15" s="336"/>
      <c r="S15" s="350"/>
      <c r="T15" s="331"/>
      <c r="U15" s="331"/>
      <c r="V15" s="336"/>
      <c r="W15" s="351"/>
      <c r="Y15" s="350"/>
      <c r="Z15" s="331"/>
      <c r="AA15" s="331"/>
      <c r="AB15" s="336"/>
      <c r="AC15" s="351"/>
      <c r="AE15" s="350"/>
      <c r="AF15" s="331"/>
      <c r="AG15" s="331"/>
      <c r="AH15" s="336"/>
      <c r="AI15" s="351"/>
      <c r="AK15" s="319"/>
      <c r="AL15" s="319"/>
      <c r="AM15" s="319"/>
      <c r="AN15" s="319"/>
      <c r="AO15" s="319"/>
      <c r="AP15" s="319"/>
      <c r="AQ15" s="319"/>
      <c r="AR15" s="319"/>
      <c r="AS15" s="319"/>
      <c r="AT15" s="319"/>
      <c r="AU15" s="319"/>
      <c r="AV15" s="319"/>
    </row>
    <row r="16" spans="1:48" x14ac:dyDescent="0.25">
      <c r="A16" s="333" t="s">
        <v>542</v>
      </c>
      <c r="B16" s="334"/>
      <c r="C16" s="334"/>
      <c r="D16" s="334"/>
      <c r="E16" s="335"/>
      <c r="F16" s="336"/>
      <c r="G16" s="333" t="s">
        <v>542</v>
      </c>
      <c r="H16" s="334"/>
      <c r="I16" s="334"/>
      <c r="J16" s="334"/>
      <c r="K16" s="335"/>
      <c r="L16" s="336"/>
      <c r="M16" s="333" t="s">
        <v>542</v>
      </c>
      <c r="N16" s="334"/>
      <c r="O16" s="334"/>
      <c r="P16" s="334"/>
      <c r="Q16" s="335"/>
      <c r="R16" s="336"/>
      <c r="S16" s="333" t="s">
        <v>542</v>
      </c>
      <c r="T16" s="334"/>
      <c r="U16" s="334"/>
      <c r="V16" s="334"/>
      <c r="W16" s="335"/>
      <c r="Y16" s="333" t="s">
        <v>542</v>
      </c>
      <c r="Z16" s="334"/>
      <c r="AA16" s="334"/>
      <c r="AB16" s="334"/>
      <c r="AC16" s="335"/>
      <c r="AE16" s="333" t="s">
        <v>542</v>
      </c>
      <c r="AF16" s="334"/>
      <c r="AG16" s="334"/>
      <c r="AH16" s="334"/>
      <c r="AI16" s="335"/>
      <c r="AK16" s="319"/>
      <c r="AL16" s="319"/>
      <c r="AM16" s="319"/>
      <c r="AN16" s="319"/>
      <c r="AO16" s="319"/>
      <c r="AP16" s="319"/>
      <c r="AQ16" s="319"/>
      <c r="AR16" s="319"/>
      <c r="AS16" s="319"/>
      <c r="AT16" s="319"/>
      <c r="AU16" s="319"/>
      <c r="AV16" s="319"/>
    </row>
    <row r="17" spans="1:36" x14ac:dyDescent="0.25">
      <c r="A17" s="337" t="s">
        <v>122</v>
      </c>
      <c r="B17" s="338" t="s">
        <v>576</v>
      </c>
      <c r="C17" s="338" t="s">
        <v>137</v>
      </c>
      <c r="D17" s="338" t="s">
        <v>188</v>
      </c>
      <c r="E17" s="339" t="s">
        <v>124</v>
      </c>
      <c r="F17" s="336"/>
      <c r="G17" s="337" t="s">
        <v>122</v>
      </c>
      <c r="H17" s="338" t="s">
        <v>576</v>
      </c>
      <c r="I17" s="338" t="s">
        <v>137</v>
      </c>
      <c r="J17" s="338" t="s">
        <v>188</v>
      </c>
      <c r="K17" s="339" t="s">
        <v>124</v>
      </c>
      <c r="L17" s="336"/>
      <c r="M17" s="337" t="s">
        <v>122</v>
      </c>
      <c r="N17" s="338" t="s">
        <v>576</v>
      </c>
      <c r="O17" s="338" t="s">
        <v>137</v>
      </c>
      <c r="P17" s="338" t="s">
        <v>188</v>
      </c>
      <c r="Q17" s="339" t="s">
        <v>124</v>
      </c>
      <c r="R17" s="336"/>
      <c r="S17" s="337" t="s">
        <v>122</v>
      </c>
      <c r="T17" s="338" t="s">
        <v>576</v>
      </c>
      <c r="U17" s="338" t="s">
        <v>137</v>
      </c>
      <c r="V17" s="338" t="s">
        <v>188</v>
      </c>
      <c r="W17" s="339" t="s">
        <v>124</v>
      </c>
      <c r="Y17" s="337" t="s">
        <v>122</v>
      </c>
      <c r="Z17" s="338" t="s">
        <v>576</v>
      </c>
      <c r="AA17" s="338" t="s">
        <v>137</v>
      </c>
      <c r="AB17" s="338" t="s">
        <v>188</v>
      </c>
      <c r="AC17" s="339" t="s">
        <v>124</v>
      </c>
      <c r="AE17" s="337" t="s">
        <v>122</v>
      </c>
      <c r="AF17" s="338" t="s">
        <v>576</v>
      </c>
      <c r="AG17" s="338" t="s">
        <v>137</v>
      </c>
      <c r="AH17" s="338" t="s">
        <v>188</v>
      </c>
      <c r="AI17" s="339" t="s">
        <v>124</v>
      </c>
    </row>
    <row r="18" spans="1:36" x14ac:dyDescent="0.25">
      <c r="A18" s="340" t="s">
        <v>125</v>
      </c>
      <c r="B18" s="396"/>
      <c r="C18" s="341" t="s">
        <v>543</v>
      </c>
      <c r="D18" s="342">
        <v>165</v>
      </c>
      <c r="E18" s="343">
        <f t="shared" ref="E18:E26" si="6">B18*D18</f>
        <v>0</v>
      </c>
      <c r="F18" s="336"/>
      <c r="G18" s="340" t="s">
        <v>125</v>
      </c>
      <c r="H18" s="396"/>
      <c r="I18" s="341" t="s">
        <v>543</v>
      </c>
      <c r="J18" s="342">
        <v>165</v>
      </c>
      <c r="K18" s="343">
        <f t="shared" ref="K18:K26" si="7">H18*J18</f>
        <v>0</v>
      </c>
      <c r="L18" s="336"/>
      <c r="M18" s="340" t="s">
        <v>125</v>
      </c>
      <c r="N18" s="396"/>
      <c r="O18" s="341" t="s">
        <v>543</v>
      </c>
      <c r="P18" s="342">
        <v>165</v>
      </c>
      <c r="Q18" s="343">
        <f t="shared" ref="Q18:Q26" si="8">N18*P18</f>
        <v>0</v>
      </c>
      <c r="R18" s="336"/>
      <c r="S18" s="340" t="s">
        <v>125</v>
      </c>
      <c r="T18" s="396"/>
      <c r="U18" s="341" t="s">
        <v>543</v>
      </c>
      <c r="V18" s="342">
        <v>165</v>
      </c>
      <c r="W18" s="343">
        <f t="shared" ref="W18:W26" si="9">T18*V18</f>
        <v>0</v>
      </c>
      <c r="Y18" s="340" t="s">
        <v>125</v>
      </c>
      <c r="Z18" s="396"/>
      <c r="AA18" s="341" t="s">
        <v>543</v>
      </c>
      <c r="AB18" s="342">
        <v>165</v>
      </c>
      <c r="AC18" s="343">
        <f t="shared" ref="AC18:AC26" si="10">Z18*AB18</f>
        <v>0</v>
      </c>
      <c r="AE18" s="340" t="s">
        <v>125</v>
      </c>
      <c r="AF18" s="396"/>
      <c r="AG18" s="341" t="s">
        <v>543</v>
      </c>
      <c r="AH18" s="342">
        <v>165</v>
      </c>
      <c r="AI18" s="343">
        <f t="shared" ref="AI18:AI26" si="11">AF18*AH18</f>
        <v>0</v>
      </c>
    </row>
    <row r="19" spans="1:36" x14ac:dyDescent="0.25">
      <c r="A19" s="340" t="s">
        <v>126</v>
      </c>
      <c r="B19" s="396"/>
      <c r="C19" s="341" t="s">
        <v>543</v>
      </c>
      <c r="D19" s="342">
        <v>139</v>
      </c>
      <c r="E19" s="343">
        <f t="shared" si="6"/>
        <v>0</v>
      </c>
      <c r="F19" s="336"/>
      <c r="G19" s="340" t="s">
        <v>126</v>
      </c>
      <c r="H19" s="396"/>
      <c r="I19" s="341" t="s">
        <v>543</v>
      </c>
      <c r="J19" s="342">
        <v>139</v>
      </c>
      <c r="K19" s="343">
        <f t="shared" si="7"/>
        <v>0</v>
      </c>
      <c r="L19" s="336"/>
      <c r="M19" s="340" t="s">
        <v>126</v>
      </c>
      <c r="N19" s="396"/>
      <c r="O19" s="341" t="s">
        <v>543</v>
      </c>
      <c r="P19" s="342">
        <v>139</v>
      </c>
      <c r="Q19" s="343">
        <f t="shared" si="8"/>
        <v>0</v>
      </c>
      <c r="R19" s="336"/>
      <c r="S19" s="340" t="s">
        <v>126</v>
      </c>
      <c r="T19" s="396"/>
      <c r="U19" s="341" t="s">
        <v>543</v>
      </c>
      <c r="V19" s="342">
        <v>139</v>
      </c>
      <c r="W19" s="343">
        <f t="shared" si="9"/>
        <v>0</v>
      </c>
      <c r="Y19" s="340" t="s">
        <v>126</v>
      </c>
      <c r="Z19" s="396"/>
      <c r="AA19" s="341" t="s">
        <v>543</v>
      </c>
      <c r="AB19" s="342">
        <v>139</v>
      </c>
      <c r="AC19" s="343">
        <f t="shared" si="10"/>
        <v>0</v>
      </c>
      <c r="AE19" s="340" t="s">
        <v>126</v>
      </c>
      <c r="AF19" s="396"/>
      <c r="AG19" s="341" t="s">
        <v>543</v>
      </c>
      <c r="AH19" s="342">
        <v>139</v>
      </c>
      <c r="AI19" s="343">
        <f t="shared" si="11"/>
        <v>0</v>
      </c>
    </row>
    <row r="20" spans="1:36" x14ac:dyDescent="0.25">
      <c r="A20" s="340" t="s">
        <v>127</v>
      </c>
      <c r="B20" s="396"/>
      <c r="C20" s="341" t="s">
        <v>543</v>
      </c>
      <c r="D20" s="342">
        <v>139</v>
      </c>
      <c r="E20" s="343">
        <f t="shared" si="6"/>
        <v>0</v>
      </c>
      <c r="F20" s="336"/>
      <c r="G20" s="340" t="s">
        <v>127</v>
      </c>
      <c r="H20" s="396"/>
      <c r="I20" s="341" t="s">
        <v>543</v>
      </c>
      <c r="J20" s="342">
        <v>139</v>
      </c>
      <c r="K20" s="343">
        <f t="shared" si="7"/>
        <v>0</v>
      </c>
      <c r="L20" s="336"/>
      <c r="M20" s="340" t="s">
        <v>127</v>
      </c>
      <c r="N20" s="396"/>
      <c r="O20" s="341" t="s">
        <v>543</v>
      </c>
      <c r="P20" s="342">
        <v>139</v>
      </c>
      <c r="Q20" s="343">
        <f t="shared" si="8"/>
        <v>0</v>
      </c>
      <c r="R20" s="336"/>
      <c r="S20" s="340" t="s">
        <v>127</v>
      </c>
      <c r="T20" s="396"/>
      <c r="U20" s="341" t="s">
        <v>543</v>
      </c>
      <c r="V20" s="342">
        <v>139</v>
      </c>
      <c r="W20" s="343">
        <f t="shared" si="9"/>
        <v>0</v>
      </c>
      <c r="Y20" s="340" t="s">
        <v>127</v>
      </c>
      <c r="Z20" s="396"/>
      <c r="AA20" s="341" t="s">
        <v>543</v>
      </c>
      <c r="AB20" s="342">
        <v>139</v>
      </c>
      <c r="AC20" s="343">
        <f t="shared" si="10"/>
        <v>0</v>
      </c>
      <c r="AE20" s="340" t="s">
        <v>127</v>
      </c>
      <c r="AF20" s="396"/>
      <c r="AG20" s="341" t="s">
        <v>543</v>
      </c>
      <c r="AH20" s="342">
        <v>139</v>
      </c>
      <c r="AI20" s="343">
        <f t="shared" si="11"/>
        <v>0</v>
      </c>
    </row>
    <row r="21" spans="1:36" x14ac:dyDescent="0.25">
      <c r="A21" s="340" t="s">
        <v>129</v>
      </c>
      <c r="B21" s="396"/>
      <c r="C21" s="341" t="s">
        <v>543</v>
      </c>
      <c r="D21" s="342">
        <v>119</v>
      </c>
      <c r="E21" s="343">
        <f t="shared" si="6"/>
        <v>0</v>
      </c>
      <c r="F21" s="336"/>
      <c r="G21" s="340" t="s">
        <v>129</v>
      </c>
      <c r="H21" s="396"/>
      <c r="I21" s="341" t="s">
        <v>543</v>
      </c>
      <c r="J21" s="342">
        <v>119</v>
      </c>
      <c r="K21" s="343">
        <f t="shared" si="7"/>
        <v>0</v>
      </c>
      <c r="L21" s="336"/>
      <c r="M21" s="340" t="s">
        <v>129</v>
      </c>
      <c r="N21" s="396"/>
      <c r="O21" s="341" t="s">
        <v>543</v>
      </c>
      <c r="P21" s="342">
        <v>119</v>
      </c>
      <c r="Q21" s="343">
        <f t="shared" si="8"/>
        <v>0</v>
      </c>
      <c r="R21" s="336"/>
      <c r="S21" s="340" t="s">
        <v>129</v>
      </c>
      <c r="T21" s="396"/>
      <c r="U21" s="341" t="s">
        <v>543</v>
      </c>
      <c r="V21" s="342">
        <v>119</v>
      </c>
      <c r="W21" s="343">
        <f t="shared" si="9"/>
        <v>0</v>
      </c>
      <c r="Y21" s="340" t="s">
        <v>129</v>
      </c>
      <c r="Z21" s="396"/>
      <c r="AA21" s="341" t="s">
        <v>543</v>
      </c>
      <c r="AB21" s="342">
        <v>119</v>
      </c>
      <c r="AC21" s="343">
        <f t="shared" si="10"/>
        <v>0</v>
      </c>
      <c r="AE21" s="340" t="s">
        <v>129</v>
      </c>
      <c r="AF21" s="396"/>
      <c r="AG21" s="341" t="s">
        <v>543</v>
      </c>
      <c r="AH21" s="342">
        <v>119</v>
      </c>
      <c r="AI21" s="343">
        <f t="shared" si="11"/>
        <v>0</v>
      </c>
    </row>
    <row r="22" spans="1:36" x14ac:dyDescent="0.25">
      <c r="A22" s="340" t="s">
        <v>130</v>
      </c>
      <c r="B22" s="396"/>
      <c r="C22" s="341" t="s">
        <v>543</v>
      </c>
      <c r="D22" s="342">
        <v>99</v>
      </c>
      <c r="E22" s="343">
        <f t="shared" si="6"/>
        <v>0</v>
      </c>
      <c r="F22" s="336"/>
      <c r="G22" s="340" t="s">
        <v>130</v>
      </c>
      <c r="H22" s="396"/>
      <c r="I22" s="341" t="s">
        <v>543</v>
      </c>
      <c r="J22" s="342">
        <v>99</v>
      </c>
      <c r="K22" s="343">
        <f t="shared" si="7"/>
        <v>0</v>
      </c>
      <c r="L22" s="336"/>
      <c r="M22" s="340" t="s">
        <v>130</v>
      </c>
      <c r="N22" s="396"/>
      <c r="O22" s="341" t="s">
        <v>543</v>
      </c>
      <c r="P22" s="342">
        <v>99</v>
      </c>
      <c r="Q22" s="343">
        <f t="shared" si="8"/>
        <v>0</v>
      </c>
      <c r="R22" s="336"/>
      <c r="S22" s="340" t="s">
        <v>130</v>
      </c>
      <c r="T22" s="396"/>
      <c r="U22" s="341" t="s">
        <v>543</v>
      </c>
      <c r="V22" s="342">
        <v>99</v>
      </c>
      <c r="W22" s="343">
        <f t="shared" si="9"/>
        <v>0</v>
      </c>
      <c r="Y22" s="340" t="s">
        <v>130</v>
      </c>
      <c r="Z22" s="396"/>
      <c r="AA22" s="341" t="s">
        <v>543</v>
      </c>
      <c r="AB22" s="342">
        <v>99</v>
      </c>
      <c r="AC22" s="343">
        <f t="shared" si="10"/>
        <v>0</v>
      </c>
      <c r="AE22" s="340" t="s">
        <v>130</v>
      </c>
      <c r="AF22" s="396"/>
      <c r="AG22" s="341" t="s">
        <v>543</v>
      </c>
      <c r="AH22" s="342">
        <v>99</v>
      </c>
      <c r="AI22" s="343">
        <f t="shared" si="11"/>
        <v>0</v>
      </c>
    </row>
    <row r="23" spans="1:36" x14ac:dyDescent="0.25">
      <c r="A23" s="340" t="s">
        <v>131</v>
      </c>
      <c r="B23" s="396"/>
      <c r="C23" s="341" t="s">
        <v>543</v>
      </c>
      <c r="D23" s="342">
        <v>92</v>
      </c>
      <c r="E23" s="343">
        <f t="shared" si="6"/>
        <v>0</v>
      </c>
      <c r="F23" s="336"/>
      <c r="G23" s="340" t="s">
        <v>131</v>
      </c>
      <c r="H23" s="396"/>
      <c r="I23" s="341" t="s">
        <v>543</v>
      </c>
      <c r="J23" s="342">
        <v>92</v>
      </c>
      <c r="K23" s="343">
        <f t="shared" si="7"/>
        <v>0</v>
      </c>
      <c r="L23" s="336"/>
      <c r="M23" s="340" t="s">
        <v>131</v>
      </c>
      <c r="N23" s="396"/>
      <c r="O23" s="341" t="s">
        <v>543</v>
      </c>
      <c r="P23" s="342">
        <v>92</v>
      </c>
      <c r="Q23" s="343">
        <f t="shared" si="8"/>
        <v>0</v>
      </c>
      <c r="R23" s="336"/>
      <c r="S23" s="340" t="s">
        <v>131</v>
      </c>
      <c r="T23" s="396"/>
      <c r="U23" s="341" t="s">
        <v>543</v>
      </c>
      <c r="V23" s="342">
        <v>92</v>
      </c>
      <c r="W23" s="343">
        <f t="shared" si="9"/>
        <v>0</v>
      </c>
      <c r="Y23" s="340" t="s">
        <v>131</v>
      </c>
      <c r="Z23" s="396"/>
      <c r="AA23" s="341" t="s">
        <v>543</v>
      </c>
      <c r="AB23" s="342">
        <v>92</v>
      </c>
      <c r="AC23" s="343">
        <f t="shared" si="10"/>
        <v>0</v>
      </c>
      <c r="AE23" s="340" t="s">
        <v>131</v>
      </c>
      <c r="AF23" s="396"/>
      <c r="AG23" s="341" t="s">
        <v>543</v>
      </c>
      <c r="AH23" s="342">
        <v>92</v>
      </c>
      <c r="AI23" s="343">
        <f t="shared" si="11"/>
        <v>0</v>
      </c>
    </row>
    <row r="24" spans="1:36" x14ac:dyDescent="0.25">
      <c r="A24" s="340" t="s">
        <v>132</v>
      </c>
      <c r="B24" s="396"/>
      <c r="C24" s="341" t="s">
        <v>543</v>
      </c>
      <c r="D24" s="342">
        <v>79</v>
      </c>
      <c r="E24" s="343">
        <f t="shared" si="6"/>
        <v>0</v>
      </c>
      <c r="F24" s="336"/>
      <c r="G24" s="340" t="s">
        <v>132</v>
      </c>
      <c r="H24" s="396"/>
      <c r="I24" s="341" t="s">
        <v>543</v>
      </c>
      <c r="J24" s="342">
        <v>79</v>
      </c>
      <c r="K24" s="343">
        <f t="shared" si="7"/>
        <v>0</v>
      </c>
      <c r="L24" s="336"/>
      <c r="M24" s="340" t="s">
        <v>132</v>
      </c>
      <c r="N24" s="396"/>
      <c r="O24" s="341" t="s">
        <v>543</v>
      </c>
      <c r="P24" s="342">
        <v>79</v>
      </c>
      <c r="Q24" s="343">
        <f t="shared" si="8"/>
        <v>0</v>
      </c>
      <c r="R24" s="336"/>
      <c r="S24" s="340" t="s">
        <v>132</v>
      </c>
      <c r="T24" s="396"/>
      <c r="U24" s="341" t="s">
        <v>543</v>
      </c>
      <c r="V24" s="342">
        <v>79</v>
      </c>
      <c r="W24" s="343">
        <f t="shared" si="9"/>
        <v>0</v>
      </c>
      <c r="Y24" s="340" t="s">
        <v>132</v>
      </c>
      <c r="Z24" s="396"/>
      <c r="AA24" s="341" t="s">
        <v>543</v>
      </c>
      <c r="AB24" s="342">
        <v>79</v>
      </c>
      <c r="AC24" s="343">
        <f t="shared" si="10"/>
        <v>0</v>
      </c>
      <c r="AE24" s="340" t="s">
        <v>132</v>
      </c>
      <c r="AF24" s="396"/>
      <c r="AG24" s="341" t="s">
        <v>543</v>
      </c>
      <c r="AH24" s="342">
        <v>79</v>
      </c>
      <c r="AI24" s="343">
        <f t="shared" si="11"/>
        <v>0</v>
      </c>
    </row>
    <row r="25" spans="1:36" x14ac:dyDescent="0.25">
      <c r="A25" s="340" t="s">
        <v>133</v>
      </c>
      <c r="B25" s="396"/>
      <c r="C25" s="341" t="s">
        <v>543</v>
      </c>
      <c r="D25" s="342">
        <v>73</v>
      </c>
      <c r="E25" s="343">
        <f t="shared" si="6"/>
        <v>0</v>
      </c>
      <c r="F25" s="336"/>
      <c r="G25" s="340" t="s">
        <v>133</v>
      </c>
      <c r="H25" s="396"/>
      <c r="I25" s="341" t="s">
        <v>543</v>
      </c>
      <c r="J25" s="342">
        <v>73</v>
      </c>
      <c r="K25" s="343">
        <f t="shared" si="7"/>
        <v>0</v>
      </c>
      <c r="L25" s="336"/>
      <c r="M25" s="340" t="s">
        <v>133</v>
      </c>
      <c r="N25" s="396"/>
      <c r="O25" s="341" t="s">
        <v>543</v>
      </c>
      <c r="P25" s="342">
        <v>73</v>
      </c>
      <c r="Q25" s="343">
        <f t="shared" si="8"/>
        <v>0</v>
      </c>
      <c r="R25" s="336"/>
      <c r="S25" s="340" t="s">
        <v>133</v>
      </c>
      <c r="T25" s="396"/>
      <c r="U25" s="341" t="s">
        <v>543</v>
      </c>
      <c r="V25" s="342">
        <v>73</v>
      </c>
      <c r="W25" s="343">
        <f t="shared" si="9"/>
        <v>0</v>
      </c>
      <c r="Y25" s="340" t="s">
        <v>133</v>
      </c>
      <c r="Z25" s="396"/>
      <c r="AA25" s="341" t="s">
        <v>543</v>
      </c>
      <c r="AB25" s="342">
        <v>73</v>
      </c>
      <c r="AC25" s="343">
        <f t="shared" si="10"/>
        <v>0</v>
      </c>
      <c r="AE25" s="340" t="s">
        <v>133</v>
      </c>
      <c r="AF25" s="396"/>
      <c r="AG25" s="341" t="s">
        <v>543</v>
      </c>
      <c r="AH25" s="342">
        <v>73</v>
      </c>
      <c r="AI25" s="343">
        <f t="shared" si="11"/>
        <v>0</v>
      </c>
    </row>
    <row r="26" spans="1:36" ht="15.75" thickBot="1" x14ac:dyDescent="0.3">
      <c r="A26" s="344" t="s">
        <v>134</v>
      </c>
      <c r="B26" s="345"/>
      <c r="C26" s="345" t="s">
        <v>543</v>
      </c>
      <c r="D26" s="346">
        <v>59</v>
      </c>
      <c r="E26" s="347">
        <f t="shared" si="6"/>
        <v>0</v>
      </c>
      <c r="F26" s="336"/>
      <c r="G26" s="344" t="s">
        <v>134</v>
      </c>
      <c r="H26" s="345"/>
      <c r="I26" s="345" t="s">
        <v>543</v>
      </c>
      <c r="J26" s="346">
        <v>59</v>
      </c>
      <c r="K26" s="347">
        <f t="shared" si="7"/>
        <v>0</v>
      </c>
      <c r="L26" s="336"/>
      <c r="M26" s="344" t="s">
        <v>134</v>
      </c>
      <c r="N26" s="345"/>
      <c r="O26" s="345" t="s">
        <v>543</v>
      </c>
      <c r="P26" s="346">
        <v>59</v>
      </c>
      <c r="Q26" s="347">
        <f t="shared" si="8"/>
        <v>0</v>
      </c>
      <c r="R26" s="336"/>
      <c r="S26" s="344" t="s">
        <v>134</v>
      </c>
      <c r="T26" s="345"/>
      <c r="U26" s="345" t="s">
        <v>543</v>
      </c>
      <c r="V26" s="346">
        <v>59</v>
      </c>
      <c r="W26" s="347">
        <f t="shared" si="9"/>
        <v>0</v>
      </c>
      <c r="Y26" s="344" t="s">
        <v>134</v>
      </c>
      <c r="Z26" s="345"/>
      <c r="AA26" s="345" t="s">
        <v>543</v>
      </c>
      <c r="AB26" s="346">
        <v>59</v>
      </c>
      <c r="AC26" s="347">
        <f t="shared" si="10"/>
        <v>0</v>
      </c>
      <c r="AE26" s="344" t="s">
        <v>134</v>
      </c>
      <c r="AF26" s="345"/>
      <c r="AG26" s="345" t="s">
        <v>543</v>
      </c>
      <c r="AH26" s="346">
        <v>59</v>
      </c>
      <c r="AI26" s="347">
        <f t="shared" si="11"/>
        <v>0</v>
      </c>
    </row>
    <row r="27" spans="1:36" ht="15.75" thickTop="1" x14ac:dyDescent="0.25">
      <c r="A27" s="352" t="s">
        <v>104</v>
      </c>
      <c r="B27" s="353">
        <v>0</v>
      </c>
      <c r="C27" s="353"/>
      <c r="D27" s="324"/>
      <c r="E27" s="325">
        <f>SUM(E18:E26)</f>
        <v>0</v>
      </c>
      <c r="F27" s="336"/>
      <c r="G27" s="352" t="s">
        <v>104</v>
      </c>
      <c r="H27" s="353">
        <v>0</v>
      </c>
      <c r="I27" s="353"/>
      <c r="J27" s="324"/>
      <c r="K27" s="325">
        <f>SUM(K18:K26)</f>
        <v>0</v>
      </c>
      <c r="L27" s="336"/>
      <c r="M27" s="352" t="s">
        <v>104</v>
      </c>
      <c r="N27" s="353">
        <v>0</v>
      </c>
      <c r="O27" s="353"/>
      <c r="P27" s="324"/>
      <c r="Q27" s="325">
        <f>SUM(Q18:Q26)</f>
        <v>0</v>
      </c>
      <c r="R27" s="336"/>
      <c r="S27" s="352" t="s">
        <v>104</v>
      </c>
      <c r="T27" s="353">
        <v>0</v>
      </c>
      <c r="U27" s="353"/>
      <c r="V27" s="324"/>
      <c r="W27" s="325">
        <f>SUM(W18:W26)</f>
        <v>0</v>
      </c>
      <c r="Y27" s="352" t="s">
        <v>104</v>
      </c>
      <c r="Z27" s="353">
        <v>0</v>
      </c>
      <c r="AA27" s="353"/>
      <c r="AB27" s="324"/>
      <c r="AC27" s="325">
        <f>SUM(AC18:AC26)</f>
        <v>0</v>
      </c>
      <c r="AE27" s="352" t="s">
        <v>104</v>
      </c>
      <c r="AF27" s="353">
        <v>0</v>
      </c>
      <c r="AG27" s="353"/>
      <c r="AH27" s="324"/>
      <c r="AI27" s="325">
        <f>SUM(AI18:AI26)</f>
        <v>0</v>
      </c>
    </row>
    <row r="28" spans="1:36" x14ac:dyDescent="0.25">
      <c r="A28" s="352"/>
      <c r="B28" s="341"/>
      <c r="C28" s="341"/>
      <c r="D28" s="330"/>
      <c r="E28" s="343"/>
      <c r="F28" s="336"/>
      <c r="G28" s="352"/>
      <c r="H28" s="341"/>
      <c r="I28" s="341"/>
      <c r="J28" s="330"/>
      <c r="K28" s="343"/>
      <c r="L28" s="336"/>
      <c r="M28" s="352"/>
      <c r="N28" s="341"/>
      <c r="O28" s="341"/>
      <c r="P28" s="330"/>
      <c r="Q28" s="343"/>
      <c r="R28" s="336"/>
      <c r="S28" s="352"/>
      <c r="T28" s="341"/>
      <c r="U28" s="341"/>
      <c r="V28" s="330"/>
      <c r="W28" s="343"/>
      <c r="Y28" s="352"/>
      <c r="Z28" s="341"/>
      <c r="AA28" s="341"/>
      <c r="AB28" s="330"/>
      <c r="AC28" s="343"/>
      <c r="AE28" s="352"/>
      <c r="AF28" s="341"/>
      <c r="AG28" s="341"/>
      <c r="AH28" s="330"/>
      <c r="AI28" s="343"/>
    </row>
    <row r="29" spans="1:36" x14ac:dyDescent="0.25">
      <c r="A29" s="352" t="s">
        <v>136</v>
      </c>
      <c r="B29" s="338" t="s">
        <v>576</v>
      </c>
      <c r="C29" s="338" t="s">
        <v>137</v>
      </c>
      <c r="D29" s="390" t="s">
        <v>141</v>
      </c>
      <c r="E29" s="391" t="s">
        <v>142</v>
      </c>
      <c r="F29" s="336"/>
      <c r="G29" s="352" t="s">
        <v>136</v>
      </c>
      <c r="H29" s="338" t="s">
        <v>576</v>
      </c>
      <c r="I29" s="338" t="s">
        <v>137</v>
      </c>
      <c r="J29" s="390" t="s">
        <v>141</v>
      </c>
      <c r="K29" s="391" t="s">
        <v>142</v>
      </c>
      <c r="L29" s="336"/>
      <c r="M29" s="352" t="s">
        <v>136</v>
      </c>
      <c r="N29" s="338" t="s">
        <v>576</v>
      </c>
      <c r="O29" s="338" t="s">
        <v>137</v>
      </c>
      <c r="P29" s="390" t="s">
        <v>141</v>
      </c>
      <c r="Q29" s="391" t="s">
        <v>142</v>
      </c>
      <c r="R29" s="336"/>
      <c r="S29" s="352" t="s">
        <v>136</v>
      </c>
      <c r="T29" s="338" t="s">
        <v>576</v>
      </c>
      <c r="U29" s="338" t="s">
        <v>137</v>
      </c>
      <c r="V29" s="390" t="s">
        <v>141</v>
      </c>
      <c r="W29" s="391" t="s">
        <v>142</v>
      </c>
      <c r="Y29" s="352" t="s">
        <v>136</v>
      </c>
      <c r="Z29" s="338" t="s">
        <v>576</v>
      </c>
      <c r="AA29" s="338" t="s">
        <v>137</v>
      </c>
      <c r="AB29" s="390" t="s">
        <v>141</v>
      </c>
      <c r="AC29" s="391" t="s">
        <v>142</v>
      </c>
      <c r="AE29" s="352" t="s">
        <v>136</v>
      </c>
      <c r="AF29" s="338" t="s">
        <v>576</v>
      </c>
      <c r="AG29" s="338" t="s">
        <v>137</v>
      </c>
      <c r="AH29" s="390" t="s">
        <v>141</v>
      </c>
      <c r="AI29" s="391" t="s">
        <v>142</v>
      </c>
    </row>
    <row r="30" spans="1:36" x14ac:dyDescent="0.25">
      <c r="A30" s="354" t="s">
        <v>544</v>
      </c>
      <c r="B30" s="396"/>
      <c r="C30" s="341" t="s">
        <v>546</v>
      </c>
      <c r="D30" s="355">
        <v>0.5</v>
      </c>
      <c r="E30" s="343">
        <f t="shared" ref="E30:E38" si="12">B30*D30</f>
        <v>0</v>
      </c>
      <c r="F30" s="336"/>
      <c r="G30" s="354" t="s">
        <v>544</v>
      </c>
      <c r="H30" s="396"/>
      <c r="I30" s="341" t="s">
        <v>546</v>
      </c>
      <c r="J30" s="355">
        <v>0.5</v>
      </c>
      <c r="K30" s="343">
        <f t="shared" ref="K30:K38" si="13">H30*J30</f>
        <v>0</v>
      </c>
      <c r="L30" s="336"/>
      <c r="M30" s="354" t="s">
        <v>544</v>
      </c>
      <c r="N30" s="396"/>
      <c r="O30" s="341" t="s">
        <v>546</v>
      </c>
      <c r="P30" s="355">
        <v>0.5</v>
      </c>
      <c r="Q30" s="343">
        <f t="shared" ref="Q30:Q38" si="14">N30*P30</f>
        <v>0</v>
      </c>
      <c r="R30" s="336"/>
      <c r="S30" s="354" t="s">
        <v>544</v>
      </c>
      <c r="T30" s="396"/>
      <c r="U30" s="341" t="s">
        <v>546</v>
      </c>
      <c r="V30" s="355">
        <v>0.5</v>
      </c>
      <c r="W30" s="343">
        <f t="shared" ref="W30:W38" si="15">T30*V30</f>
        <v>0</v>
      </c>
      <c r="Y30" s="354" t="s">
        <v>544</v>
      </c>
      <c r="Z30" s="396"/>
      <c r="AA30" s="341" t="s">
        <v>546</v>
      </c>
      <c r="AB30" s="355">
        <v>0.5</v>
      </c>
      <c r="AC30" s="343">
        <f t="shared" ref="AC30:AC38" si="16">Z30*AB30</f>
        <v>0</v>
      </c>
      <c r="AE30" s="354" t="s">
        <v>544</v>
      </c>
      <c r="AF30" s="396"/>
      <c r="AG30" s="341" t="s">
        <v>546</v>
      </c>
      <c r="AH30" s="355">
        <v>0.5</v>
      </c>
      <c r="AI30" s="343">
        <f t="shared" ref="AI30:AI38" si="17">AF30*AH30</f>
        <v>0</v>
      </c>
    </row>
    <row r="31" spans="1:36" s="126" customFormat="1" x14ac:dyDescent="0.25">
      <c r="A31" s="354" t="s">
        <v>545</v>
      </c>
      <c r="B31" s="396"/>
      <c r="C31" s="341" t="s">
        <v>547</v>
      </c>
      <c r="D31" s="342">
        <v>125</v>
      </c>
      <c r="E31" s="343">
        <f t="shared" si="12"/>
        <v>0</v>
      </c>
      <c r="F31" s="336"/>
      <c r="G31" s="354" t="s">
        <v>545</v>
      </c>
      <c r="H31" s="396"/>
      <c r="I31" s="341" t="s">
        <v>547</v>
      </c>
      <c r="J31" s="342">
        <v>125</v>
      </c>
      <c r="K31" s="343">
        <f t="shared" si="13"/>
        <v>0</v>
      </c>
      <c r="L31" s="336"/>
      <c r="M31" s="354" t="s">
        <v>545</v>
      </c>
      <c r="N31" s="396"/>
      <c r="O31" s="341" t="s">
        <v>547</v>
      </c>
      <c r="P31" s="342">
        <v>125</v>
      </c>
      <c r="Q31" s="343">
        <f t="shared" si="14"/>
        <v>0</v>
      </c>
      <c r="R31" s="336"/>
      <c r="S31" s="354" t="s">
        <v>545</v>
      </c>
      <c r="T31" s="396"/>
      <c r="U31" s="341" t="s">
        <v>547</v>
      </c>
      <c r="V31" s="342">
        <v>125</v>
      </c>
      <c r="W31" s="343">
        <f t="shared" si="15"/>
        <v>0</v>
      </c>
      <c r="X31" s="319"/>
      <c r="Y31" s="354" t="s">
        <v>545</v>
      </c>
      <c r="Z31" s="396"/>
      <c r="AA31" s="341" t="s">
        <v>547</v>
      </c>
      <c r="AB31" s="342">
        <v>125</v>
      </c>
      <c r="AC31" s="343">
        <f t="shared" si="16"/>
        <v>0</v>
      </c>
      <c r="AD31" s="319"/>
      <c r="AE31" s="354" t="s">
        <v>545</v>
      </c>
      <c r="AF31" s="396"/>
      <c r="AG31" s="341" t="s">
        <v>547</v>
      </c>
      <c r="AH31" s="342">
        <v>125</v>
      </c>
      <c r="AI31" s="343">
        <f t="shared" si="17"/>
        <v>0</v>
      </c>
      <c r="AJ31" s="319"/>
    </row>
    <row r="32" spans="1:36" s="126" customFormat="1" x14ac:dyDescent="0.25">
      <c r="A32" s="354" t="s">
        <v>318</v>
      </c>
      <c r="B32" s="396"/>
      <c r="C32" s="341" t="s">
        <v>548</v>
      </c>
      <c r="D32" s="356">
        <v>10</v>
      </c>
      <c r="E32" s="343">
        <f t="shared" si="12"/>
        <v>0</v>
      </c>
      <c r="F32" s="336"/>
      <c r="G32" s="354" t="s">
        <v>318</v>
      </c>
      <c r="H32" s="396"/>
      <c r="I32" s="341" t="s">
        <v>548</v>
      </c>
      <c r="J32" s="356">
        <v>10</v>
      </c>
      <c r="K32" s="343">
        <f t="shared" si="13"/>
        <v>0</v>
      </c>
      <c r="L32" s="336"/>
      <c r="M32" s="354" t="s">
        <v>318</v>
      </c>
      <c r="N32" s="396"/>
      <c r="O32" s="341" t="s">
        <v>548</v>
      </c>
      <c r="P32" s="356">
        <v>10</v>
      </c>
      <c r="Q32" s="343">
        <f t="shared" si="14"/>
        <v>0</v>
      </c>
      <c r="R32" s="336"/>
      <c r="S32" s="354" t="s">
        <v>318</v>
      </c>
      <c r="T32" s="396"/>
      <c r="U32" s="341" t="s">
        <v>548</v>
      </c>
      <c r="V32" s="356">
        <v>10</v>
      </c>
      <c r="W32" s="343">
        <f t="shared" si="15"/>
        <v>0</v>
      </c>
      <c r="X32" s="319"/>
      <c r="Y32" s="354" t="s">
        <v>318</v>
      </c>
      <c r="Z32" s="396"/>
      <c r="AA32" s="341" t="s">
        <v>548</v>
      </c>
      <c r="AB32" s="356">
        <v>10</v>
      </c>
      <c r="AC32" s="343">
        <f t="shared" si="16"/>
        <v>0</v>
      </c>
      <c r="AD32" s="319"/>
      <c r="AE32" s="354" t="s">
        <v>318</v>
      </c>
      <c r="AF32" s="396"/>
      <c r="AG32" s="341" t="s">
        <v>548</v>
      </c>
      <c r="AH32" s="356">
        <v>10</v>
      </c>
      <c r="AI32" s="343">
        <f t="shared" si="17"/>
        <v>0</v>
      </c>
      <c r="AJ32" s="319"/>
    </row>
    <row r="33" spans="1:36" x14ac:dyDescent="0.25">
      <c r="A33" s="354" t="s">
        <v>319</v>
      </c>
      <c r="B33" s="396"/>
      <c r="C33" s="341" t="s">
        <v>548</v>
      </c>
      <c r="D33" s="342">
        <v>60</v>
      </c>
      <c r="E33" s="343">
        <f t="shared" si="12"/>
        <v>0</v>
      </c>
      <c r="F33" s="336"/>
      <c r="G33" s="354" t="s">
        <v>319</v>
      </c>
      <c r="H33" s="396"/>
      <c r="I33" s="341" t="s">
        <v>548</v>
      </c>
      <c r="J33" s="342">
        <v>60</v>
      </c>
      <c r="K33" s="343">
        <f t="shared" si="13"/>
        <v>0</v>
      </c>
      <c r="L33" s="336"/>
      <c r="M33" s="354" t="s">
        <v>319</v>
      </c>
      <c r="N33" s="396"/>
      <c r="O33" s="341" t="s">
        <v>548</v>
      </c>
      <c r="P33" s="342">
        <v>60</v>
      </c>
      <c r="Q33" s="343">
        <f t="shared" si="14"/>
        <v>0</v>
      </c>
      <c r="R33" s="336"/>
      <c r="S33" s="354" t="s">
        <v>319</v>
      </c>
      <c r="T33" s="396"/>
      <c r="U33" s="341" t="s">
        <v>548</v>
      </c>
      <c r="V33" s="342">
        <v>60</v>
      </c>
      <c r="W33" s="343">
        <f t="shared" si="15"/>
        <v>0</v>
      </c>
      <c r="Y33" s="354" t="s">
        <v>319</v>
      </c>
      <c r="Z33" s="396"/>
      <c r="AA33" s="341" t="s">
        <v>548</v>
      </c>
      <c r="AB33" s="342">
        <v>60</v>
      </c>
      <c r="AC33" s="343">
        <f t="shared" si="16"/>
        <v>0</v>
      </c>
      <c r="AE33" s="354" t="s">
        <v>319</v>
      </c>
      <c r="AF33" s="396"/>
      <c r="AG33" s="341" t="s">
        <v>548</v>
      </c>
      <c r="AH33" s="342">
        <v>60</v>
      </c>
      <c r="AI33" s="343">
        <f t="shared" si="17"/>
        <v>0</v>
      </c>
    </row>
    <row r="34" spans="1:36" s="126" customFormat="1" x14ac:dyDescent="0.25">
      <c r="A34" s="354" t="s">
        <v>320</v>
      </c>
      <c r="B34" s="396"/>
      <c r="C34" s="341" t="s">
        <v>548</v>
      </c>
      <c r="D34" s="342">
        <v>10</v>
      </c>
      <c r="E34" s="343">
        <f t="shared" si="12"/>
        <v>0</v>
      </c>
      <c r="F34" s="336"/>
      <c r="G34" s="354" t="s">
        <v>320</v>
      </c>
      <c r="H34" s="396"/>
      <c r="I34" s="341" t="s">
        <v>548</v>
      </c>
      <c r="J34" s="342">
        <v>10</v>
      </c>
      <c r="K34" s="343">
        <f t="shared" si="13"/>
        <v>0</v>
      </c>
      <c r="L34" s="336"/>
      <c r="M34" s="354" t="s">
        <v>320</v>
      </c>
      <c r="N34" s="396"/>
      <c r="O34" s="341" t="s">
        <v>548</v>
      </c>
      <c r="P34" s="342">
        <v>10</v>
      </c>
      <c r="Q34" s="343">
        <f t="shared" si="14"/>
        <v>0</v>
      </c>
      <c r="R34" s="336"/>
      <c r="S34" s="354" t="s">
        <v>320</v>
      </c>
      <c r="T34" s="396"/>
      <c r="U34" s="341" t="s">
        <v>548</v>
      </c>
      <c r="V34" s="342">
        <v>10</v>
      </c>
      <c r="W34" s="343">
        <f t="shared" si="15"/>
        <v>0</v>
      </c>
      <c r="X34" s="319"/>
      <c r="Y34" s="354" t="s">
        <v>320</v>
      </c>
      <c r="Z34" s="396"/>
      <c r="AA34" s="341" t="s">
        <v>548</v>
      </c>
      <c r="AB34" s="342">
        <v>10</v>
      </c>
      <c r="AC34" s="343">
        <f t="shared" si="16"/>
        <v>0</v>
      </c>
      <c r="AD34" s="319"/>
      <c r="AE34" s="354" t="s">
        <v>320</v>
      </c>
      <c r="AF34" s="396"/>
      <c r="AG34" s="341" t="s">
        <v>548</v>
      </c>
      <c r="AH34" s="342">
        <v>10</v>
      </c>
      <c r="AI34" s="343">
        <f t="shared" si="17"/>
        <v>0</v>
      </c>
      <c r="AJ34" s="319"/>
    </row>
    <row r="35" spans="1:36" s="126" customFormat="1" x14ac:dyDescent="0.25">
      <c r="A35" s="354" t="s">
        <v>571</v>
      </c>
      <c r="B35" s="396"/>
      <c r="C35" s="341" t="s">
        <v>548</v>
      </c>
      <c r="D35" s="342">
        <v>50</v>
      </c>
      <c r="E35" s="343">
        <f t="shared" si="12"/>
        <v>0</v>
      </c>
      <c r="F35" s="336"/>
      <c r="G35" s="354" t="s">
        <v>571</v>
      </c>
      <c r="H35" s="396"/>
      <c r="I35" s="341" t="s">
        <v>548</v>
      </c>
      <c r="J35" s="342">
        <v>50</v>
      </c>
      <c r="K35" s="343">
        <f t="shared" si="13"/>
        <v>0</v>
      </c>
      <c r="L35" s="336"/>
      <c r="M35" s="354" t="s">
        <v>571</v>
      </c>
      <c r="N35" s="396"/>
      <c r="O35" s="341" t="s">
        <v>548</v>
      </c>
      <c r="P35" s="342">
        <v>50</v>
      </c>
      <c r="Q35" s="343">
        <f t="shared" si="14"/>
        <v>0</v>
      </c>
      <c r="R35" s="336"/>
      <c r="S35" s="354" t="s">
        <v>571</v>
      </c>
      <c r="T35" s="396"/>
      <c r="U35" s="341" t="s">
        <v>548</v>
      </c>
      <c r="V35" s="342">
        <v>50</v>
      </c>
      <c r="W35" s="343">
        <f t="shared" si="15"/>
        <v>0</v>
      </c>
      <c r="X35" s="319"/>
      <c r="Y35" s="354" t="s">
        <v>571</v>
      </c>
      <c r="Z35" s="396"/>
      <c r="AA35" s="341" t="s">
        <v>548</v>
      </c>
      <c r="AB35" s="342">
        <v>50</v>
      </c>
      <c r="AC35" s="343">
        <f t="shared" si="16"/>
        <v>0</v>
      </c>
      <c r="AD35" s="319"/>
      <c r="AE35" s="354" t="s">
        <v>571</v>
      </c>
      <c r="AF35" s="396"/>
      <c r="AG35" s="341" t="s">
        <v>548</v>
      </c>
      <c r="AH35" s="342">
        <v>50</v>
      </c>
      <c r="AI35" s="343">
        <f t="shared" si="17"/>
        <v>0</v>
      </c>
      <c r="AJ35" s="319"/>
    </row>
    <row r="36" spans="1:36" s="126" customFormat="1" x14ac:dyDescent="0.25">
      <c r="A36" s="354" t="s">
        <v>154</v>
      </c>
      <c r="B36" s="396"/>
      <c r="C36" s="341" t="s">
        <v>548</v>
      </c>
      <c r="D36" s="342">
        <v>25</v>
      </c>
      <c r="E36" s="343">
        <f t="shared" si="12"/>
        <v>0</v>
      </c>
      <c r="F36" s="336"/>
      <c r="G36" s="354" t="s">
        <v>154</v>
      </c>
      <c r="H36" s="396"/>
      <c r="I36" s="341" t="s">
        <v>548</v>
      </c>
      <c r="J36" s="342">
        <v>25</v>
      </c>
      <c r="K36" s="343">
        <f t="shared" si="13"/>
        <v>0</v>
      </c>
      <c r="L36" s="336"/>
      <c r="M36" s="354" t="s">
        <v>154</v>
      </c>
      <c r="N36" s="396"/>
      <c r="O36" s="341" t="s">
        <v>548</v>
      </c>
      <c r="P36" s="342">
        <v>25</v>
      </c>
      <c r="Q36" s="343">
        <f t="shared" si="14"/>
        <v>0</v>
      </c>
      <c r="R36" s="336"/>
      <c r="S36" s="354" t="s">
        <v>154</v>
      </c>
      <c r="T36" s="396"/>
      <c r="U36" s="341" t="s">
        <v>548</v>
      </c>
      <c r="V36" s="342">
        <v>25</v>
      </c>
      <c r="W36" s="343">
        <f t="shared" si="15"/>
        <v>0</v>
      </c>
      <c r="X36" s="319"/>
      <c r="Y36" s="354" t="s">
        <v>154</v>
      </c>
      <c r="Z36" s="396"/>
      <c r="AA36" s="341" t="s">
        <v>548</v>
      </c>
      <c r="AB36" s="342">
        <v>25</v>
      </c>
      <c r="AC36" s="343">
        <f t="shared" si="16"/>
        <v>0</v>
      </c>
      <c r="AD36" s="319"/>
      <c r="AE36" s="354" t="s">
        <v>154</v>
      </c>
      <c r="AF36" s="396"/>
      <c r="AG36" s="341" t="s">
        <v>548</v>
      </c>
      <c r="AH36" s="342">
        <v>25</v>
      </c>
      <c r="AI36" s="343">
        <f t="shared" si="17"/>
        <v>0</v>
      </c>
      <c r="AJ36" s="319"/>
    </row>
    <row r="37" spans="1:36" s="126" customFormat="1" x14ac:dyDescent="0.25">
      <c r="A37" s="354" t="s">
        <v>572</v>
      </c>
      <c r="B37" s="396"/>
      <c r="C37" s="341" t="s">
        <v>548</v>
      </c>
      <c r="D37" s="342">
        <v>25</v>
      </c>
      <c r="E37" s="343">
        <f t="shared" si="12"/>
        <v>0</v>
      </c>
      <c r="F37" s="336"/>
      <c r="G37" s="354" t="s">
        <v>572</v>
      </c>
      <c r="H37" s="396"/>
      <c r="I37" s="341" t="s">
        <v>548</v>
      </c>
      <c r="J37" s="342">
        <v>25</v>
      </c>
      <c r="K37" s="343">
        <f t="shared" si="13"/>
        <v>0</v>
      </c>
      <c r="L37" s="336"/>
      <c r="M37" s="354" t="s">
        <v>572</v>
      </c>
      <c r="N37" s="396"/>
      <c r="O37" s="341" t="s">
        <v>548</v>
      </c>
      <c r="P37" s="342">
        <v>25</v>
      </c>
      <c r="Q37" s="343">
        <f t="shared" si="14"/>
        <v>0</v>
      </c>
      <c r="R37" s="336"/>
      <c r="S37" s="354" t="s">
        <v>572</v>
      </c>
      <c r="T37" s="396"/>
      <c r="U37" s="341" t="s">
        <v>548</v>
      </c>
      <c r="V37" s="342">
        <v>25</v>
      </c>
      <c r="W37" s="343">
        <f t="shared" si="15"/>
        <v>0</v>
      </c>
      <c r="X37" s="319"/>
      <c r="Y37" s="354" t="s">
        <v>572</v>
      </c>
      <c r="Z37" s="396"/>
      <c r="AA37" s="341" t="s">
        <v>548</v>
      </c>
      <c r="AB37" s="342">
        <v>25</v>
      </c>
      <c r="AC37" s="343">
        <f t="shared" si="16"/>
        <v>0</v>
      </c>
      <c r="AD37" s="319"/>
      <c r="AE37" s="354" t="s">
        <v>572</v>
      </c>
      <c r="AF37" s="396"/>
      <c r="AG37" s="341" t="s">
        <v>548</v>
      </c>
      <c r="AH37" s="342">
        <v>25</v>
      </c>
      <c r="AI37" s="343">
        <f t="shared" si="17"/>
        <v>0</v>
      </c>
      <c r="AJ37" s="319"/>
    </row>
    <row r="38" spans="1:36" ht="15.75" thickBot="1" x14ac:dyDescent="0.3">
      <c r="A38" s="357" t="s">
        <v>162</v>
      </c>
      <c r="B38" s="397"/>
      <c r="C38" s="345"/>
      <c r="D38" s="346">
        <v>0</v>
      </c>
      <c r="E38" s="347">
        <f t="shared" si="12"/>
        <v>0</v>
      </c>
      <c r="F38" s="336"/>
      <c r="G38" s="357" t="s">
        <v>162</v>
      </c>
      <c r="H38" s="397"/>
      <c r="I38" s="345"/>
      <c r="J38" s="346">
        <v>0</v>
      </c>
      <c r="K38" s="347">
        <f t="shared" si="13"/>
        <v>0</v>
      </c>
      <c r="L38" s="336"/>
      <c r="M38" s="357" t="s">
        <v>162</v>
      </c>
      <c r="N38" s="397"/>
      <c r="O38" s="345"/>
      <c r="P38" s="346">
        <v>0</v>
      </c>
      <c r="Q38" s="347">
        <f t="shared" si="14"/>
        <v>0</v>
      </c>
      <c r="R38" s="336"/>
      <c r="S38" s="357" t="s">
        <v>162</v>
      </c>
      <c r="T38" s="397"/>
      <c r="U38" s="345"/>
      <c r="V38" s="346">
        <v>0</v>
      </c>
      <c r="W38" s="347">
        <f t="shared" si="15"/>
        <v>0</v>
      </c>
      <c r="Y38" s="357" t="s">
        <v>162</v>
      </c>
      <c r="Z38" s="397"/>
      <c r="AA38" s="345"/>
      <c r="AB38" s="346">
        <v>0</v>
      </c>
      <c r="AC38" s="347">
        <f t="shared" si="16"/>
        <v>0</v>
      </c>
      <c r="AE38" s="357" t="s">
        <v>162</v>
      </c>
      <c r="AF38" s="397"/>
      <c r="AG38" s="345"/>
      <c r="AH38" s="346">
        <v>0</v>
      </c>
      <c r="AI38" s="347">
        <f t="shared" si="17"/>
        <v>0</v>
      </c>
    </row>
    <row r="39" spans="1:36" ht="15.75" thickTop="1" x14ac:dyDescent="0.25">
      <c r="A39" s="352" t="s">
        <v>104</v>
      </c>
      <c r="B39" s="341"/>
      <c r="C39" s="341"/>
      <c r="D39" s="342"/>
      <c r="E39" s="325">
        <f>SUM(E30:E38)</f>
        <v>0</v>
      </c>
      <c r="F39" s="336"/>
      <c r="G39" s="352" t="s">
        <v>104</v>
      </c>
      <c r="H39" s="341"/>
      <c r="I39" s="341"/>
      <c r="J39" s="342"/>
      <c r="K39" s="325">
        <f>SUM(K30:K38)</f>
        <v>0</v>
      </c>
      <c r="L39" s="336"/>
      <c r="M39" s="352" t="s">
        <v>104</v>
      </c>
      <c r="N39" s="341"/>
      <c r="O39" s="341"/>
      <c r="P39" s="342"/>
      <c r="Q39" s="325">
        <f>SUM(Q30:Q38)</f>
        <v>0</v>
      </c>
      <c r="R39" s="336"/>
      <c r="S39" s="352" t="s">
        <v>104</v>
      </c>
      <c r="T39" s="341"/>
      <c r="U39" s="341"/>
      <c r="V39" s="342"/>
      <c r="W39" s="325">
        <f>SUM(W30:W38)</f>
        <v>0</v>
      </c>
      <c r="Y39" s="352" t="s">
        <v>104</v>
      </c>
      <c r="Z39" s="341"/>
      <c r="AA39" s="341"/>
      <c r="AB39" s="342"/>
      <c r="AC39" s="325">
        <f>SUM(AC30:AC38)</f>
        <v>0</v>
      </c>
      <c r="AE39" s="352" t="s">
        <v>104</v>
      </c>
      <c r="AF39" s="341"/>
      <c r="AG39" s="341"/>
      <c r="AH39" s="342"/>
      <c r="AI39" s="325">
        <f>SUM(AI30:AI38)</f>
        <v>0</v>
      </c>
    </row>
    <row r="40" spans="1:36" s="126" customFormat="1" x14ac:dyDescent="0.25">
      <c r="A40" s="354"/>
      <c r="B40" s="341"/>
      <c r="C40" s="341"/>
      <c r="D40" s="330"/>
      <c r="E40" s="343"/>
      <c r="F40" s="336"/>
      <c r="G40" s="354"/>
      <c r="H40" s="341"/>
      <c r="I40" s="341"/>
      <c r="J40" s="330"/>
      <c r="K40" s="343"/>
      <c r="L40" s="336"/>
      <c r="M40" s="354"/>
      <c r="N40" s="341"/>
      <c r="O40" s="341"/>
      <c r="P40" s="330"/>
      <c r="Q40" s="343"/>
      <c r="R40" s="336"/>
      <c r="S40" s="354"/>
      <c r="T40" s="341"/>
      <c r="U40" s="341"/>
      <c r="V40" s="330"/>
      <c r="W40" s="343"/>
      <c r="X40" s="319"/>
      <c r="Y40" s="354"/>
      <c r="Z40" s="341"/>
      <c r="AA40" s="341"/>
      <c r="AB40" s="330"/>
      <c r="AC40" s="343"/>
      <c r="AD40" s="319"/>
      <c r="AE40" s="354"/>
      <c r="AF40" s="341"/>
      <c r="AG40" s="341"/>
      <c r="AH40" s="330"/>
      <c r="AI40" s="343"/>
      <c r="AJ40" s="319"/>
    </row>
    <row r="41" spans="1:36" s="126" customFormat="1" x14ac:dyDescent="0.25">
      <c r="A41" s="352" t="s">
        <v>150</v>
      </c>
      <c r="B41" s="338" t="s">
        <v>576</v>
      </c>
      <c r="C41" s="338" t="s">
        <v>137</v>
      </c>
      <c r="D41" s="390" t="s">
        <v>141</v>
      </c>
      <c r="E41" s="391" t="s">
        <v>142</v>
      </c>
      <c r="F41" s="336"/>
      <c r="G41" s="352" t="s">
        <v>150</v>
      </c>
      <c r="H41" s="338" t="s">
        <v>576</v>
      </c>
      <c r="I41" s="338" t="s">
        <v>137</v>
      </c>
      <c r="J41" s="390" t="s">
        <v>141</v>
      </c>
      <c r="K41" s="391" t="s">
        <v>142</v>
      </c>
      <c r="L41" s="336"/>
      <c r="M41" s="352" t="s">
        <v>150</v>
      </c>
      <c r="N41" s="338" t="s">
        <v>576</v>
      </c>
      <c r="O41" s="338" t="s">
        <v>137</v>
      </c>
      <c r="P41" s="390" t="s">
        <v>141</v>
      </c>
      <c r="Q41" s="391" t="s">
        <v>142</v>
      </c>
      <c r="R41" s="336"/>
      <c r="S41" s="352" t="s">
        <v>150</v>
      </c>
      <c r="T41" s="338" t="s">
        <v>576</v>
      </c>
      <c r="U41" s="338" t="s">
        <v>137</v>
      </c>
      <c r="V41" s="390" t="s">
        <v>141</v>
      </c>
      <c r="W41" s="391" t="s">
        <v>142</v>
      </c>
      <c r="X41" s="319"/>
      <c r="Y41" s="352" t="s">
        <v>150</v>
      </c>
      <c r="Z41" s="338" t="s">
        <v>576</v>
      </c>
      <c r="AA41" s="338" t="s">
        <v>137</v>
      </c>
      <c r="AB41" s="390" t="s">
        <v>141</v>
      </c>
      <c r="AC41" s="391" t="s">
        <v>142</v>
      </c>
      <c r="AD41" s="319"/>
      <c r="AE41" s="352" t="s">
        <v>150</v>
      </c>
      <c r="AF41" s="338" t="s">
        <v>576</v>
      </c>
      <c r="AG41" s="338" t="s">
        <v>137</v>
      </c>
      <c r="AH41" s="390" t="s">
        <v>141</v>
      </c>
      <c r="AI41" s="391" t="s">
        <v>142</v>
      </c>
      <c r="AJ41" s="319"/>
    </row>
    <row r="42" spans="1:36" s="1" customFormat="1" ht="15.75" customHeight="1" x14ac:dyDescent="0.25">
      <c r="A42" s="354" t="s">
        <v>317</v>
      </c>
      <c r="B42" s="396"/>
      <c r="C42" s="341" t="s">
        <v>547</v>
      </c>
      <c r="D42" s="356">
        <v>135</v>
      </c>
      <c r="E42" s="343">
        <f t="shared" ref="E42:E50" si="18">B42*D42</f>
        <v>0</v>
      </c>
      <c r="F42" s="358"/>
      <c r="G42" s="354" t="s">
        <v>317</v>
      </c>
      <c r="H42" s="396"/>
      <c r="I42" s="341" t="s">
        <v>547</v>
      </c>
      <c r="J42" s="356">
        <v>135</v>
      </c>
      <c r="K42" s="343">
        <f t="shared" ref="K42:K50" si="19">H42*J42</f>
        <v>0</v>
      </c>
      <c r="L42" s="336"/>
      <c r="M42" s="354" t="s">
        <v>317</v>
      </c>
      <c r="N42" s="396"/>
      <c r="O42" s="341" t="s">
        <v>547</v>
      </c>
      <c r="P42" s="356">
        <v>135</v>
      </c>
      <c r="Q42" s="343">
        <f t="shared" ref="Q42:Q50" si="20">N42*P42</f>
        <v>0</v>
      </c>
      <c r="R42" s="336"/>
      <c r="S42" s="354" t="s">
        <v>317</v>
      </c>
      <c r="T42" s="396"/>
      <c r="U42" s="341" t="s">
        <v>547</v>
      </c>
      <c r="V42" s="356">
        <v>135</v>
      </c>
      <c r="W42" s="343">
        <f t="shared" ref="W42:W50" si="21">T42*V42</f>
        <v>0</v>
      </c>
      <c r="X42" s="319"/>
      <c r="Y42" s="354" t="s">
        <v>317</v>
      </c>
      <c r="Z42" s="396"/>
      <c r="AA42" s="341" t="s">
        <v>547</v>
      </c>
      <c r="AB42" s="356">
        <v>135</v>
      </c>
      <c r="AC42" s="343">
        <f t="shared" ref="AC42:AC50" si="22">Z42*AB42</f>
        <v>0</v>
      </c>
      <c r="AD42" s="319"/>
      <c r="AE42" s="354" t="s">
        <v>317</v>
      </c>
      <c r="AF42" s="396"/>
      <c r="AG42" s="341" t="s">
        <v>547</v>
      </c>
      <c r="AH42" s="356">
        <v>135</v>
      </c>
      <c r="AI42" s="343">
        <f t="shared" ref="AI42:AI50" si="23">AF42*AH42</f>
        <v>0</v>
      </c>
      <c r="AJ42" s="319"/>
    </row>
    <row r="43" spans="1:36" s="1" customFormat="1" ht="15.75" customHeight="1" x14ac:dyDescent="0.25">
      <c r="A43" s="354" t="s">
        <v>152</v>
      </c>
      <c r="B43" s="396"/>
      <c r="C43" s="341" t="s">
        <v>547</v>
      </c>
      <c r="D43" s="356">
        <v>53</v>
      </c>
      <c r="E43" s="343">
        <f t="shared" si="18"/>
        <v>0</v>
      </c>
      <c r="F43" s="358"/>
      <c r="G43" s="354" t="s">
        <v>152</v>
      </c>
      <c r="H43" s="396"/>
      <c r="I43" s="341" t="s">
        <v>547</v>
      </c>
      <c r="J43" s="356">
        <v>53</v>
      </c>
      <c r="K43" s="343">
        <f t="shared" si="19"/>
        <v>0</v>
      </c>
      <c r="L43" s="336"/>
      <c r="M43" s="354" t="s">
        <v>152</v>
      </c>
      <c r="N43" s="396"/>
      <c r="O43" s="341" t="s">
        <v>547</v>
      </c>
      <c r="P43" s="356">
        <v>53</v>
      </c>
      <c r="Q43" s="343">
        <f t="shared" si="20"/>
        <v>0</v>
      </c>
      <c r="R43" s="336"/>
      <c r="S43" s="354" t="s">
        <v>152</v>
      </c>
      <c r="T43" s="396"/>
      <c r="U43" s="341" t="s">
        <v>547</v>
      </c>
      <c r="V43" s="356">
        <v>53</v>
      </c>
      <c r="W43" s="343">
        <f t="shared" si="21"/>
        <v>0</v>
      </c>
      <c r="X43" s="319"/>
      <c r="Y43" s="354" t="s">
        <v>152</v>
      </c>
      <c r="Z43" s="396"/>
      <c r="AA43" s="341" t="s">
        <v>547</v>
      </c>
      <c r="AB43" s="356">
        <v>53</v>
      </c>
      <c r="AC43" s="343">
        <f t="shared" si="22"/>
        <v>0</v>
      </c>
      <c r="AD43" s="319"/>
      <c r="AE43" s="354" t="s">
        <v>152</v>
      </c>
      <c r="AF43" s="396"/>
      <c r="AG43" s="341" t="s">
        <v>547</v>
      </c>
      <c r="AH43" s="356">
        <v>53</v>
      </c>
      <c r="AI43" s="343">
        <f t="shared" si="23"/>
        <v>0</v>
      </c>
      <c r="AJ43" s="319"/>
    </row>
    <row r="44" spans="1:36" s="1" customFormat="1" ht="15.75" customHeight="1" x14ac:dyDescent="0.25">
      <c r="A44" s="354" t="s">
        <v>569</v>
      </c>
      <c r="B44" s="396"/>
      <c r="C44" s="341" t="s">
        <v>547</v>
      </c>
      <c r="D44" s="356">
        <v>50</v>
      </c>
      <c r="E44" s="343">
        <f t="shared" si="18"/>
        <v>0</v>
      </c>
      <c r="F44" s="358"/>
      <c r="G44" s="354" t="s">
        <v>569</v>
      </c>
      <c r="H44" s="396"/>
      <c r="I44" s="341" t="s">
        <v>547</v>
      </c>
      <c r="J44" s="356">
        <v>50</v>
      </c>
      <c r="K44" s="343">
        <f t="shared" si="19"/>
        <v>0</v>
      </c>
      <c r="L44" s="336"/>
      <c r="M44" s="354" t="s">
        <v>569</v>
      </c>
      <c r="N44" s="396"/>
      <c r="O44" s="341" t="s">
        <v>547</v>
      </c>
      <c r="P44" s="356">
        <v>50</v>
      </c>
      <c r="Q44" s="343">
        <f t="shared" si="20"/>
        <v>0</v>
      </c>
      <c r="R44" s="336"/>
      <c r="S44" s="354" t="s">
        <v>569</v>
      </c>
      <c r="T44" s="396"/>
      <c r="U44" s="341" t="s">
        <v>547</v>
      </c>
      <c r="V44" s="356">
        <v>50</v>
      </c>
      <c r="W44" s="343">
        <f t="shared" si="21"/>
        <v>0</v>
      </c>
      <c r="X44" s="319"/>
      <c r="Y44" s="354" t="s">
        <v>569</v>
      </c>
      <c r="Z44" s="396"/>
      <c r="AA44" s="341" t="s">
        <v>547</v>
      </c>
      <c r="AB44" s="356">
        <v>50</v>
      </c>
      <c r="AC44" s="343">
        <f t="shared" si="22"/>
        <v>0</v>
      </c>
      <c r="AD44" s="319"/>
      <c r="AE44" s="354" t="s">
        <v>569</v>
      </c>
      <c r="AF44" s="396"/>
      <c r="AG44" s="341" t="s">
        <v>547</v>
      </c>
      <c r="AH44" s="356">
        <v>50</v>
      </c>
      <c r="AI44" s="343">
        <f t="shared" si="23"/>
        <v>0</v>
      </c>
      <c r="AJ44" s="319"/>
    </row>
    <row r="45" spans="1:36" s="1" customFormat="1" ht="15.75" customHeight="1" x14ac:dyDescent="0.25">
      <c r="A45" s="354" t="s">
        <v>153</v>
      </c>
      <c r="B45" s="396"/>
      <c r="C45" s="341" t="s">
        <v>547</v>
      </c>
      <c r="D45" s="356">
        <v>35</v>
      </c>
      <c r="E45" s="343">
        <f t="shared" si="18"/>
        <v>0</v>
      </c>
      <c r="F45" s="358"/>
      <c r="G45" s="354" t="s">
        <v>153</v>
      </c>
      <c r="H45" s="396"/>
      <c r="I45" s="341" t="s">
        <v>547</v>
      </c>
      <c r="J45" s="356">
        <v>35</v>
      </c>
      <c r="K45" s="343">
        <f t="shared" si="19"/>
        <v>0</v>
      </c>
      <c r="L45" s="336"/>
      <c r="M45" s="354" t="s">
        <v>153</v>
      </c>
      <c r="N45" s="396"/>
      <c r="O45" s="341" t="s">
        <v>547</v>
      </c>
      <c r="P45" s="356">
        <v>35</v>
      </c>
      <c r="Q45" s="343">
        <f t="shared" si="20"/>
        <v>0</v>
      </c>
      <c r="R45" s="336"/>
      <c r="S45" s="354" t="s">
        <v>153</v>
      </c>
      <c r="T45" s="396"/>
      <c r="U45" s="341" t="s">
        <v>547</v>
      </c>
      <c r="V45" s="356">
        <v>35</v>
      </c>
      <c r="W45" s="343">
        <f t="shared" si="21"/>
        <v>0</v>
      </c>
      <c r="X45" s="319"/>
      <c r="Y45" s="354" t="s">
        <v>153</v>
      </c>
      <c r="Z45" s="396"/>
      <c r="AA45" s="341" t="s">
        <v>547</v>
      </c>
      <c r="AB45" s="356">
        <v>35</v>
      </c>
      <c r="AC45" s="343">
        <f t="shared" si="22"/>
        <v>0</v>
      </c>
      <c r="AD45" s="319"/>
      <c r="AE45" s="354" t="s">
        <v>153</v>
      </c>
      <c r="AF45" s="396"/>
      <c r="AG45" s="341" t="s">
        <v>547</v>
      </c>
      <c r="AH45" s="356">
        <v>35</v>
      </c>
      <c r="AI45" s="343">
        <f t="shared" si="23"/>
        <v>0</v>
      </c>
      <c r="AJ45" s="319"/>
    </row>
    <row r="46" spans="1:36" s="1" customFormat="1" ht="15.75" customHeight="1" x14ac:dyDescent="0.25">
      <c r="A46" s="354" t="s">
        <v>154</v>
      </c>
      <c r="B46" s="396"/>
      <c r="C46" s="341" t="s">
        <v>548</v>
      </c>
      <c r="D46" s="356">
        <v>25</v>
      </c>
      <c r="E46" s="343">
        <f t="shared" si="18"/>
        <v>0</v>
      </c>
      <c r="F46" s="358"/>
      <c r="G46" s="354" t="s">
        <v>154</v>
      </c>
      <c r="H46" s="396"/>
      <c r="I46" s="341" t="s">
        <v>548</v>
      </c>
      <c r="J46" s="356">
        <v>25</v>
      </c>
      <c r="K46" s="343">
        <f t="shared" si="19"/>
        <v>0</v>
      </c>
      <c r="L46" s="336"/>
      <c r="M46" s="354" t="s">
        <v>154</v>
      </c>
      <c r="N46" s="396"/>
      <c r="O46" s="341" t="s">
        <v>548</v>
      </c>
      <c r="P46" s="356">
        <v>25</v>
      </c>
      <c r="Q46" s="343">
        <f t="shared" si="20"/>
        <v>0</v>
      </c>
      <c r="R46" s="336"/>
      <c r="S46" s="354" t="s">
        <v>154</v>
      </c>
      <c r="T46" s="396"/>
      <c r="U46" s="341" t="s">
        <v>548</v>
      </c>
      <c r="V46" s="356">
        <v>25</v>
      </c>
      <c r="W46" s="343">
        <f t="shared" si="21"/>
        <v>0</v>
      </c>
      <c r="X46" s="319"/>
      <c r="Y46" s="354" t="s">
        <v>154</v>
      </c>
      <c r="Z46" s="396"/>
      <c r="AA46" s="341" t="s">
        <v>548</v>
      </c>
      <c r="AB46" s="356">
        <v>25</v>
      </c>
      <c r="AC46" s="343">
        <f t="shared" si="22"/>
        <v>0</v>
      </c>
      <c r="AD46" s="319"/>
      <c r="AE46" s="354" t="s">
        <v>154</v>
      </c>
      <c r="AF46" s="396"/>
      <c r="AG46" s="341" t="s">
        <v>548</v>
      </c>
      <c r="AH46" s="356">
        <v>25</v>
      </c>
      <c r="AI46" s="343">
        <f t="shared" si="23"/>
        <v>0</v>
      </c>
      <c r="AJ46" s="319"/>
    </row>
    <row r="47" spans="1:36" s="126" customFormat="1" x14ac:dyDescent="0.25">
      <c r="A47" s="354" t="s">
        <v>316</v>
      </c>
      <c r="B47" s="396"/>
      <c r="C47" s="341" t="s">
        <v>548</v>
      </c>
      <c r="D47" s="356">
        <v>26</v>
      </c>
      <c r="E47" s="343">
        <f t="shared" si="18"/>
        <v>0</v>
      </c>
      <c r="F47" s="336"/>
      <c r="G47" s="354" t="s">
        <v>316</v>
      </c>
      <c r="H47" s="396"/>
      <c r="I47" s="341" t="s">
        <v>548</v>
      </c>
      <c r="J47" s="356">
        <v>26</v>
      </c>
      <c r="K47" s="343">
        <f t="shared" si="19"/>
        <v>0</v>
      </c>
      <c r="L47" s="336"/>
      <c r="M47" s="354" t="s">
        <v>316</v>
      </c>
      <c r="N47" s="396"/>
      <c r="O47" s="341" t="s">
        <v>548</v>
      </c>
      <c r="P47" s="356">
        <v>26</v>
      </c>
      <c r="Q47" s="343">
        <f t="shared" si="20"/>
        <v>0</v>
      </c>
      <c r="R47" s="336"/>
      <c r="S47" s="354" t="s">
        <v>316</v>
      </c>
      <c r="T47" s="396"/>
      <c r="U47" s="341" t="s">
        <v>548</v>
      </c>
      <c r="V47" s="356">
        <v>26</v>
      </c>
      <c r="W47" s="343">
        <f t="shared" si="21"/>
        <v>0</v>
      </c>
      <c r="X47" s="319"/>
      <c r="Y47" s="354" t="s">
        <v>316</v>
      </c>
      <c r="Z47" s="396"/>
      <c r="AA47" s="341" t="s">
        <v>548</v>
      </c>
      <c r="AB47" s="356">
        <v>26</v>
      </c>
      <c r="AC47" s="343">
        <f t="shared" si="22"/>
        <v>0</v>
      </c>
      <c r="AD47" s="319"/>
      <c r="AE47" s="354" t="s">
        <v>316</v>
      </c>
      <c r="AF47" s="396"/>
      <c r="AG47" s="341" t="s">
        <v>548</v>
      </c>
      <c r="AH47" s="356">
        <v>26</v>
      </c>
      <c r="AI47" s="343">
        <f t="shared" si="23"/>
        <v>0</v>
      </c>
      <c r="AJ47" s="319"/>
    </row>
    <row r="48" spans="1:36" s="12" customFormat="1" ht="15.75" customHeight="1" x14ac:dyDescent="0.25">
      <c r="A48" s="354" t="s">
        <v>151</v>
      </c>
      <c r="B48" s="396"/>
      <c r="C48" s="341" t="s">
        <v>547</v>
      </c>
      <c r="D48" s="356">
        <v>59</v>
      </c>
      <c r="E48" s="343">
        <f t="shared" si="18"/>
        <v>0</v>
      </c>
      <c r="F48" s="332"/>
      <c r="G48" s="354" t="s">
        <v>151</v>
      </c>
      <c r="H48" s="396"/>
      <c r="I48" s="341" t="s">
        <v>547</v>
      </c>
      <c r="J48" s="356">
        <v>59</v>
      </c>
      <c r="K48" s="343">
        <f t="shared" si="19"/>
        <v>0</v>
      </c>
      <c r="L48" s="336"/>
      <c r="M48" s="354" t="s">
        <v>151</v>
      </c>
      <c r="N48" s="396"/>
      <c r="O48" s="341" t="s">
        <v>547</v>
      </c>
      <c r="P48" s="356">
        <v>59</v>
      </c>
      <c r="Q48" s="343">
        <f t="shared" si="20"/>
        <v>0</v>
      </c>
      <c r="R48" s="336"/>
      <c r="S48" s="354" t="s">
        <v>151</v>
      </c>
      <c r="T48" s="396"/>
      <c r="U48" s="341" t="s">
        <v>547</v>
      </c>
      <c r="V48" s="356">
        <v>59</v>
      </c>
      <c r="W48" s="343">
        <f t="shared" si="21"/>
        <v>0</v>
      </c>
      <c r="X48" s="319"/>
      <c r="Y48" s="354" t="s">
        <v>151</v>
      </c>
      <c r="Z48" s="396"/>
      <c r="AA48" s="341" t="s">
        <v>547</v>
      </c>
      <c r="AB48" s="356">
        <v>59</v>
      </c>
      <c r="AC48" s="343">
        <f t="shared" si="22"/>
        <v>0</v>
      </c>
      <c r="AD48" s="319"/>
      <c r="AE48" s="354" t="s">
        <v>151</v>
      </c>
      <c r="AF48" s="396"/>
      <c r="AG48" s="341" t="s">
        <v>547</v>
      </c>
      <c r="AH48" s="356">
        <v>59</v>
      </c>
      <c r="AI48" s="343">
        <f t="shared" si="23"/>
        <v>0</v>
      </c>
      <c r="AJ48" s="319"/>
    </row>
    <row r="49" spans="1:36" s="1" customFormat="1" ht="15.75" customHeight="1" x14ac:dyDescent="0.25">
      <c r="A49" s="354" t="s">
        <v>570</v>
      </c>
      <c r="B49" s="396"/>
      <c r="C49" s="341"/>
      <c r="D49" s="356">
        <v>0</v>
      </c>
      <c r="E49" s="343">
        <f t="shared" si="18"/>
        <v>0</v>
      </c>
      <c r="F49" s="358"/>
      <c r="G49" s="354" t="s">
        <v>570</v>
      </c>
      <c r="H49" s="396"/>
      <c r="I49" s="341"/>
      <c r="J49" s="356">
        <v>0</v>
      </c>
      <c r="K49" s="343">
        <f t="shared" si="19"/>
        <v>0</v>
      </c>
      <c r="L49" s="336"/>
      <c r="M49" s="354" t="s">
        <v>570</v>
      </c>
      <c r="N49" s="396"/>
      <c r="O49" s="341"/>
      <c r="P49" s="356">
        <v>0</v>
      </c>
      <c r="Q49" s="343">
        <f t="shared" si="20"/>
        <v>0</v>
      </c>
      <c r="R49" s="336"/>
      <c r="S49" s="354" t="s">
        <v>570</v>
      </c>
      <c r="T49" s="396"/>
      <c r="U49" s="341"/>
      <c r="V49" s="356">
        <v>0</v>
      </c>
      <c r="W49" s="343">
        <f t="shared" si="21"/>
        <v>0</v>
      </c>
      <c r="X49" s="319"/>
      <c r="Y49" s="354" t="s">
        <v>570</v>
      </c>
      <c r="Z49" s="396"/>
      <c r="AA49" s="341"/>
      <c r="AB49" s="356">
        <v>0</v>
      </c>
      <c r="AC49" s="343">
        <f t="shared" si="22"/>
        <v>0</v>
      </c>
      <c r="AD49" s="319"/>
      <c r="AE49" s="354" t="s">
        <v>570</v>
      </c>
      <c r="AF49" s="396"/>
      <c r="AG49" s="341"/>
      <c r="AH49" s="356">
        <v>0</v>
      </c>
      <c r="AI49" s="343">
        <f t="shared" si="23"/>
        <v>0</v>
      </c>
      <c r="AJ49" s="319"/>
    </row>
    <row r="50" spans="1:36" s="1" customFormat="1" ht="15.75" customHeight="1" thickBot="1" x14ac:dyDescent="0.3">
      <c r="A50" s="357" t="s">
        <v>162</v>
      </c>
      <c r="B50" s="397"/>
      <c r="C50" s="359"/>
      <c r="D50" s="360">
        <v>0</v>
      </c>
      <c r="E50" s="347">
        <f t="shared" si="18"/>
        <v>0</v>
      </c>
      <c r="F50" s="358"/>
      <c r="G50" s="357" t="s">
        <v>162</v>
      </c>
      <c r="H50" s="397"/>
      <c r="I50" s="359"/>
      <c r="J50" s="360">
        <v>0</v>
      </c>
      <c r="K50" s="347">
        <f t="shared" si="19"/>
        <v>0</v>
      </c>
      <c r="L50" s="336"/>
      <c r="M50" s="357" t="s">
        <v>162</v>
      </c>
      <c r="N50" s="397"/>
      <c r="O50" s="359"/>
      <c r="P50" s="360">
        <v>0</v>
      </c>
      <c r="Q50" s="347">
        <f t="shared" si="20"/>
        <v>0</v>
      </c>
      <c r="R50" s="336"/>
      <c r="S50" s="357" t="s">
        <v>162</v>
      </c>
      <c r="T50" s="397"/>
      <c r="U50" s="359"/>
      <c r="V50" s="360">
        <v>0</v>
      </c>
      <c r="W50" s="347">
        <f t="shared" si="21"/>
        <v>0</v>
      </c>
      <c r="X50" s="319"/>
      <c r="Y50" s="357" t="s">
        <v>162</v>
      </c>
      <c r="Z50" s="397"/>
      <c r="AA50" s="359"/>
      <c r="AB50" s="360">
        <v>0</v>
      </c>
      <c r="AC50" s="347">
        <f t="shared" si="22"/>
        <v>0</v>
      </c>
      <c r="AD50" s="319"/>
      <c r="AE50" s="357" t="s">
        <v>162</v>
      </c>
      <c r="AF50" s="397"/>
      <c r="AG50" s="359"/>
      <c r="AH50" s="360">
        <v>0</v>
      </c>
      <c r="AI50" s="347">
        <f t="shared" si="23"/>
        <v>0</v>
      </c>
      <c r="AJ50" s="319"/>
    </row>
    <row r="51" spans="1:36" s="1" customFormat="1" ht="15.75" customHeight="1" thickTop="1" x14ac:dyDescent="0.25">
      <c r="A51" s="352" t="s">
        <v>104</v>
      </c>
      <c r="B51" s="330"/>
      <c r="C51" s="330"/>
      <c r="D51" s="330"/>
      <c r="E51" s="325">
        <f>SUM(E42:E50)</f>
        <v>0</v>
      </c>
      <c r="F51" s="358"/>
      <c r="G51" s="352" t="s">
        <v>104</v>
      </c>
      <c r="H51" s="330"/>
      <c r="I51" s="330"/>
      <c r="J51" s="330"/>
      <c r="K51" s="325">
        <f>SUM(K42:K50)</f>
        <v>0</v>
      </c>
      <c r="L51" s="336"/>
      <c r="M51" s="352" t="s">
        <v>104</v>
      </c>
      <c r="N51" s="330"/>
      <c r="O51" s="330"/>
      <c r="P51" s="330"/>
      <c r="Q51" s="325">
        <f>SUM(Q42:Q50)</f>
        <v>0</v>
      </c>
      <c r="R51" s="336"/>
      <c r="S51" s="352" t="s">
        <v>104</v>
      </c>
      <c r="T51" s="330"/>
      <c r="U51" s="330"/>
      <c r="V51" s="330"/>
      <c r="W51" s="325">
        <f>SUM(W42:W50)</f>
        <v>0</v>
      </c>
      <c r="X51" s="319"/>
      <c r="Y51" s="352" t="s">
        <v>104</v>
      </c>
      <c r="Z51" s="330"/>
      <c r="AA51" s="330"/>
      <c r="AB51" s="330"/>
      <c r="AC51" s="325">
        <f>SUM(AC42:AC50)</f>
        <v>0</v>
      </c>
      <c r="AD51" s="319"/>
      <c r="AE51" s="352" t="s">
        <v>104</v>
      </c>
      <c r="AF51" s="330"/>
      <c r="AG51" s="330"/>
      <c r="AH51" s="330"/>
      <c r="AI51" s="325">
        <f>SUM(AI42:AI50)</f>
        <v>0</v>
      </c>
      <c r="AJ51" s="319"/>
    </row>
    <row r="52" spans="1:36" x14ac:dyDescent="0.25">
      <c r="A52" s="354"/>
      <c r="B52" s="341"/>
      <c r="C52" s="341"/>
      <c r="D52" s="330"/>
      <c r="E52" s="343"/>
      <c r="F52" s="336"/>
      <c r="G52" s="354"/>
      <c r="H52" s="341"/>
      <c r="I52" s="341"/>
      <c r="J52" s="330"/>
      <c r="K52" s="343"/>
      <c r="L52" s="336"/>
      <c r="M52" s="354"/>
      <c r="N52" s="341"/>
      <c r="O52" s="341"/>
      <c r="P52" s="330"/>
      <c r="Q52" s="343"/>
      <c r="R52" s="336"/>
      <c r="S52" s="354"/>
      <c r="T52" s="341"/>
      <c r="U52" s="341"/>
      <c r="V52" s="330"/>
      <c r="W52" s="343"/>
      <c r="Y52" s="354"/>
      <c r="Z52" s="341"/>
      <c r="AA52" s="341"/>
      <c r="AB52" s="330"/>
      <c r="AC52" s="343"/>
      <c r="AE52" s="354"/>
      <c r="AF52" s="341"/>
      <c r="AG52" s="341"/>
      <c r="AH52" s="330"/>
      <c r="AI52" s="343"/>
    </row>
    <row r="53" spans="1:36" x14ac:dyDescent="0.25">
      <c r="A53" s="352" t="s">
        <v>549</v>
      </c>
      <c r="B53" s="338" t="s">
        <v>576</v>
      </c>
      <c r="C53" s="338" t="s">
        <v>137</v>
      </c>
      <c r="D53" s="390" t="s">
        <v>141</v>
      </c>
      <c r="E53" s="391" t="s">
        <v>142</v>
      </c>
      <c r="F53" s="336"/>
      <c r="G53" s="352" t="s">
        <v>549</v>
      </c>
      <c r="H53" s="338" t="s">
        <v>576</v>
      </c>
      <c r="I53" s="338" t="s">
        <v>137</v>
      </c>
      <c r="J53" s="390" t="s">
        <v>141</v>
      </c>
      <c r="K53" s="391" t="s">
        <v>142</v>
      </c>
      <c r="L53" s="336"/>
      <c r="M53" s="352" t="s">
        <v>549</v>
      </c>
      <c r="N53" s="338" t="s">
        <v>576</v>
      </c>
      <c r="O53" s="338" t="s">
        <v>137</v>
      </c>
      <c r="P53" s="390" t="s">
        <v>141</v>
      </c>
      <c r="Q53" s="391" t="s">
        <v>142</v>
      </c>
      <c r="R53" s="336"/>
      <c r="S53" s="352" t="s">
        <v>549</v>
      </c>
      <c r="T53" s="338" t="s">
        <v>576</v>
      </c>
      <c r="U53" s="338" t="s">
        <v>137</v>
      </c>
      <c r="V53" s="390" t="s">
        <v>141</v>
      </c>
      <c r="W53" s="391" t="s">
        <v>142</v>
      </c>
      <c r="Y53" s="352" t="s">
        <v>549</v>
      </c>
      <c r="Z53" s="338" t="s">
        <v>576</v>
      </c>
      <c r="AA53" s="338" t="s">
        <v>137</v>
      </c>
      <c r="AB53" s="390" t="s">
        <v>141</v>
      </c>
      <c r="AC53" s="391" t="s">
        <v>142</v>
      </c>
      <c r="AE53" s="352" t="s">
        <v>549</v>
      </c>
      <c r="AF53" s="338" t="s">
        <v>576</v>
      </c>
      <c r="AG53" s="338" t="s">
        <v>137</v>
      </c>
      <c r="AH53" s="390" t="s">
        <v>141</v>
      </c>
      <c r="AI53" s="391" t="s">
        <v>142</v>
      </c>
    </row>
    <row r="54" spans="1:36" s="126" customFormat="1" x14ac:dyDescent="0.25">
      <c r="A54" s="354" t="s">
        <v>565</v>
      </c>
      <c r="B54" s="341"/>
      <c r="C54" s="341" t="s">
        <v>550</v>
      </c>
      <c r="D54" s="356">
        <v>0</v>
      </c>
      <c r="E54" s="343">
        <f t="shared" ref="E54:E59" si="24">B54*D54</f>
        <v>0</v>
      </c>
      <c r="F54" s="336"/>
      <c r="G54" s="354" t="s">
        <v>565</v>
      </c>
      <c r="H54" s="341"/>
      <c r="I54" s="341" t="s">
        <v>550</v>
      </c>
      <c r="J54" s="356">
        <v>0</v>
      </c>
      <c r="K54" s="343">
        <f t="shared" ref="K54:K59" si="25">H54*J54</f>
        <v>0</v>
      </c>
      <c r="L54" s="336"/>
      <c r="M54" s="354" t="s">
        <v>565</v>
      </c>
      <c r="N54" s="341"/>
      <c r="O54" s="341" t="s">
        <v>550</v>
      </c>
      <c r="P54" s="356">
        <v>0</v>
      </c>
      <c r="Q54" s="343">
        <f t="shared" ref="Q54:Q59" si="26">N54*P54</f>
        <v>0</v>
      </c>
      <c r="R54" s="336"/>
      <c r="S54" s="354" t="s">
        <v>565</v>
      </c>
      <c r="T54" s="341"/>
      <c r="U54" s="341" t="s">
        <v>550</v>
      </c>
      <c r="V54" s="356">
        <v>0</v>
      </c>
      <c r="W54" s="343">
        <f t="shared" ref="W54:W59" si="27">T54*V54</f>
        <v>0</v>
      </c>
      <c r="X54" s="319"/>
      <c r="Y54" s="354" t="s">
        <v>565</v>
      </c>
      <c r="Z54" s="341"/>
      <c r="AA54" s="341" t="s">
        <v>550</v>
      </c>
      <c r="AB54" s="356">
        <v>0</v>
      </c>
      <c r="AC54" s="343">
        <f t="shared" ref="AC54:AC59" si="28">Z54*AB54</f>
        <v>0</v>
      </c>
      <c r="AD54" s="319"/>
      <c r="AE54" s="354" t="s">
        <v>565</v>
      </c>
      <c r="AF54" s="341"/>
      <c r="AG54" s="341" t="s">
        <v>550</v>
      </c>
      <c r="AH54" s="356">
        <v>0</v>
      </c>
      <c r="AI54" s="343">
        <f t="shared" ref="AI54:AI59" si="29">AF54*AH54</f>
        <v>0</v>
      </c>
      <c r="AJ54" s="319"/>
    </row>
    <row r="55" spans="1:36" s="12" customFormat="1" ht="15.75" customHeight="1" x14ac:dyDescent="0.25">
      <c r="A55" s="354" t="s">
        <v>566</v>
      </c>
      <c r="B55" s="341"/>
      <c r="C55" s="341" t="s">
        <v>550</v>
      </c>
      <c r="D55" s="356">
        <v>0</v>
      </c>
      <c r="E55" s="343">
        <f t="shared" si="24"/>
        <v>0</v>
      </c>
      <c r="F55" s="332"/>
      <c r="G55" s="354" t="s">
        <v>566</v>
      </c>
      <c r="H55" s="341"/>
      <c r="I55" s="341" t="s">
        <v>550</v>
      </c>
      <c r="J55" s="356">
        <v>0</v>
      </c>
      <c r="K55" s="343">
        <f t="shared" si="25"/>
        <v>0</v>
      </c>
      <c r="L55" s="336"/>
      <c r="M55" s="354" t="s">
        <v>566</v>
      </c>
      <c r="N55" s="341"/>
      <c r="O55" s="341" t="s">
        <v>550</v>
      </c>
      <c r="P55" s="356">
        <v>0</v>
      </c>
      <c r="Q55" s="343">
        <f t="shared" si="26"/>
        <v>0</v>
      </c>
      <c r="R55" s="336"/>
      <c r="S55" s="354" t="s">
        <v>566</v>
      </c>
      <c r="T55" s="341"/>
      <c r="U55" s="341" t="s">
        <v>550</v>
      </c>
      <c r="V55" s="356">
        <v>0</v>
      </c>
      <c r="W55" s="343">
        <f t="shared" si="27"/>
        <v>0</v>
      </c>
      <c r="X55" s="319"/>
      <c r="Y55" s="354" t="s">
        <v>566</v>
      </c>
      <c r="Z55" s="341"/>
      <c r="AA55" s="341" t="s">
        <v>550</v>
      </c>
      <c r="AB55" s="356">
        <v>0</v>
      </c>
      <c r="AC55" s="343">
        <f t="shared" si="28"/>
        <v>0</v>
      </c>
      <c r="AD55" s="319"/>
      <c r="AE55" s="354" t="s">
        <v>566</v>
      </c>
      <c r="AF55" s="341"/>
      <c r="AG55" s="341" t="s">
        <v>550</v>
      </c>
      <c r="AH55" s="356">
        <v>0</v>
      </c>
      <c r="AI55" s="343">
        <f t="shared" si="29"/>
        <v>0</v>
      </c>
      <c r="AJ55" s="319"/>
    </row>
    <row r="56" spans="1:36" s="1" customFormat="1" ht="15.75" customHeight="1" x14ac:dyDescent="0.25">
      <c r="A56" s="354" t="s">
        <v>567</v>
      </c>
      <c r="B56" s="341"/>
      <c r="C56" s="341" t="s">
        <v>550</v>
      </c>
      <c r="D56" s="356">
        <v>0</v>
      </c>
      <c r="E56" s="343">
        <f t="shared" si="24"/>
        <v>0</v>
      </c>
      <c r="F56" s="358"/>
      <c r="G56" s="354" t="s">
        <v>567</v>
      </c>
      <c r="H56" s="341"/>
      <c r="I56" s="341" t="s">
        <v>550</v>
      </c>
      <c r="J56" s="356">
        <v>0</v>
      </c>
      <c r="K56" s="343">
        <f t="shared" si="25"/>
        <v>0</v>
      </c>
      <c r="L56" s="336"/>
      <c r="M56" s="354" t="s">
        <v>567</v>
      </c>
      <c r="N56" s="341"/>
      <c r="O56" s="341" t="s">
        <v>550</v>
      </c>
      <c r="P56" s="356">
        <v>0</v>
      </c>
      <c r="Q56" s="343">
        <f t="shared" si="26"/>
        <v>0</v>
      </c>
      <c r="R56" s="336"/>
      <c r="S56" s="354" t="s">
        <v>567</v>
      </c>
      <c r="T56" s="341"/>
      <c r="U56" s="341" t="s">
        <v>550</v>
      </c>
      <c r="V56" s="356">
        <v>0</v>
      </c>
      <c r="W56" s="343">
        <f t="shared" si="27"/>
        <v>0</v>
      </c>
      <c r="X56" s="319"/>
      <c r="Y56" s="354" t="s">
        <v>567</v>
      </c>
      <c r="Z56" s="341"/>
      <c r="AA56" s="341" t="s">
        <v>550</v>
      </c>
      <c r="AB56" s="356">
        <v>0</v>
      </c>
      <c r="AC56" s="343">
        <f t="shared" si="28"/>
        <v>0</v>
      </c>
      <c r="AD56" s="319"/>
      <c r="AE56" s="354" t="s">
        <v>567</v>
      </c>
      <c r="AF56" s="341"/>
      <c r="AG56" s="341" t="s">
        <v>550</v>
      </c>
      <c r="AH56" s="356">
        <v>0</v>
      </c>
      <c r="AI56" s="343">
        <f t="shared" si="29"/>
        <v>0</v>
      </c>
      <c r="AJ56" s="319"/>
    </row>
    <row r="57" spans="1:36" s="1" customFormat="1" ht="15.75" customHeight="1" x14ac:dyDescent="0.25">
      <c r="A57" s="354" t="s">
        <v>568</v>
      </c>
      <c r="B57" s="341"/>
      <c r="C57" s="341" t="s">
        <v>550</v>
      </c>
      <c r="D57" s="356">
        <v>0</v>
      </c>
      <c r="E57" s="343">
        <f t="shared" si="24"/>
        <v>0</v>
      </c>
      <c r="F57" s="358"/>
      <c r="G57" s="354" t="s">
        <v>568</v>
      </c>
      <c r="H57" s="341"/>
      <c r="I57" s="341" t="s">
        <v>550</v>
      </c>
      <c r="J57" s="356">
        <v>0</v>
      </c>
      <c r="K57" s="343">
        <f t="shared" si="25"/>
        <v>0</v>
      </c>
      <c r="L57" s="336"/>
      <c r="M57" s="354" t="s">
        <v>568</v>
      </c>
      <c r="N57" s="341"/>
      <c r="O57" s="341" t="s">
        <v>550</v>
      </c>
      <c r="P57" s="356">
        <v>0</v>
      </c>
      <c r="Q57" s="343">
        <f t="shared" si="26"/>
        <v>0</v>
      </c>
      <c r="R57" s="336"/>
      <c r="S57" s="354" t="s">
        <v>568</v>
      </c>
      <c r="T57" s="341"/>
      <c r="U57" s="341" t="s">
        <v>550</v>
      </c>
      <c r="V57" s="356">
        <v>0</v>
      </c>
      <c r="W57" s="343">
        <f t="shared" si="27"/>
        <v>0</v>
      </c>
      <c r="X57" s="319"/>
      <c r="Y57" s="354" t="s">
        <v>568</v>
      </c>
      <c r="Z57" s="341"/>
      <c r="AA57" s="341" t="s">
        <v>550</v>
      </c>
      <c r="AB57" s="356">
        <v>0</v>
      </c>
      <c r="AC57" s="343">
        <f t="shared" si="28"/>
        <v>0</v>
      </c>
      <c r="AD57" s="319"/>
      <c r="AE57" s="354" t="s">
        <v>568</v>
      </c>
      <c r="AF57" s="341"/>
      <c r="AG57" s="341" t="s">
        <v>550</v>
      </c>
      <c r="AH57" s="356">
        <v>0</v>
      </c>
      <c r="AI57" s="343">
        <f t="shared" si="29"/>
        <v>0</v>
      </c>
      <c r="AJ57" s="319"/>
    </row>
    <row r="58" spans="1:36" s="1" customFormat="1" ht="15.75" customHeight="1" x14ac:dyDescent="0.25">
      <c r="A58" s="354" t="s">
        <v>579</v>
      </c>
      <c r="B58" s="341"/>
      <c r="C58" s="341" t="s">
        <v>550</v>
      </c>
      <c r="D58" s="356">
        <v>0</v>
      </c>
      <c r="E58" s="343">
        <f t="shared" si="24"/>
        <v>0</v>
      </c>
      <c r="F58" s="358"/>
      <c r="G58" s="354" t="s">
        <v>579</v>
      </c>
      <c r="H58" s="341"/>
      <c r="I58" s="341" t="s">
        <v>550</v>
      </c>
      <c r="J58" s="356">
        <v>0</v>
      </c>
      <c r="K58" s="343">
        <f t="shared" si="25"/>
        <v>0</v>
      </c>
      <c r="L58" s="336"/>
      <c r="M58" s="354" t="s">
        <v>579</v>
      </c>
      <c r="N58" s="341"/>
      <c r="O58" s="341" t="s">
        <v>550</v>
      </c>
      <c r="P58" s="356">
        <v>0</v>
      </c>
      <c r="Q58" s="343">
        <f t="shared" si="26"/>
        <v>0</v>
      </c>
      <c r="R58" s="336"/>
      <c r="S58" s="354" t="s">
        <v>579</v>
      </c>
      <c r="T58" s="341"/>
      <c r="U58" s="341" t="s">
        <v>550</v>
      </c>
      <c r="V58" s="356">
        <v>0</v>
      </c>
      <c r="W58" s="343">
        <f t="shared" si="27"/>
        <v>0</v>
      </c>
      <c r="X58" s="319"/>
      <c r="Y58" s="354" t="s">
        <v>579</v>
      </c>
      <c r="Z58" s="341"/>
      <c r="AA58" s="341" t="s">
        <v>550</v>
      </c>
      <c r="AB58" s="356">
        <v>0</v>
      </c>
      <c r="AC58" s="343">
        <f t="shared" si="28"/>
        <v>0</v>
      </c>
      <c r="AD58" s="319"/>
      <c r="AE58" s="354" t="s">
        <v>579</v>
      </c>
      <c r="AF58" s="341"/>
      <c r="AG58" s="341" t="s">
        <v>550</v>
      </c>
      <c r="AH58" s="356">
        <v>0</v>
      </c>
      <c r="AI58" s="343">
        <f t="shared" si="29"/>
        <v>0</v>
      </c>
      <c r="AJ58" s="319"/>
    </row>
    <row r="59" spans="1:36" s="1" customFormat="1" ht="15.75" customHeight="1" thickBot="1" x14ac:dyDescent="0.3">
      <c r="A59" s="357" t="s">
        <v>579</v>
      </c>
      <c r="B59" s="345"/>
      <c r="C59" s="345" t="s">
        <v>550</v>
      </c>
      <c r="D59" s="360">
        <v>0</v>
      </c>
      <c r="E59" s="347">
        <f t="shared" si="24"/>
        <v>0</v>
      </c>
      <c r="F59" s="358"/>
      <c r="G59" s="357" t="s">
        <v>579</v>
      </c>
      <c r="H59" s="345"/>
      <c r="I59" s="345" t="s">
        <v>550</v>
      </c>
      <c r="J59" s="360">
        <v>0</v>
      </c>
      <c r="K59" s="347">
        <f t="shared" si="25"/>
        <v>0</v>
      </c>
      <c r="L59" s="336"/>
      <c r="M59" s="357" t="s">
        <v>579</v>
      </c>
      <c r="N59" s="345"/>
      <c r="O59" s="345" t="s">
        <v>550</v>
      </c>
      <c r="P59" s="360">
        <v>0</v>
      </c>
      <c r="Q59" s="347">
        <f t="shared" si="26"/>
        <v>0</v>
      </c>
      <c r="R59" s="336"/>
      <c r="S59" s="357" t="s">
        <v>579</v>
      </c>
      <c r="T59" s="345"/>
      <c r="U59" s="345" t="s">
        <v>550</v>
      </c>
      <c r="V59" s="360">
        <v>0</v>
      </c>
      <c r="W59" s="347">
        <f t="shared" si="27"/>
        <v>0</v>
      </c>
      <c r="X59" s="319"/>
      <c r="Y59" s="357" t="s">
        <v>579</v>
      </c>
      <c r="Z59" s="345"/>
      <c r="AA59" s="345" t="s">
        <v>550</v>
      </c>
      <c r="AB59" s="360">
        <v>0</v>
      </c>
      <c r="AC59" s="347">
        <f t="shared" si="28"/>
        <v>0</v>
      </c>
      <c r="AD59" s="319"/>
      <c r="AE59" s="357" t="s">
        <v>579</v>
      </c>
      <c r="AF59" s="345"/>
      <c r="AG59" s="345" t="s">
        <v>550</v>
      </c>
      <c r="AH59" s="360">
        <v>0</v>
      </c>
      <c r="AI59" s="347">
        <f t="shared" si="29"/>
        <v>0</v>
      </c>
      <c r="AJ59" s="319"/>
    </row>
    <row r="60" spans="1:36" s="1" customFormat="1" ht="15.75" customHeight="1" thickTop="1" x14ac:dyDescent="0.25">
      <c r="A60" s="352" t="s">
        <v>104</v>
      </c>
      <c r="B60" s="330"/>
      <c r="C60" s="330"/>
      <c r="D60" s="330"/>
      <c r="E60" s="325">
        <f>SUM(E54:E59)</f>
        <v>0</v>
      </c>
      <c r="F60" s="358"/>
      <c r="G60" s="352" t="s">
        <v>104</v>
      </c>
      <c r="H60" s="330"/>
      <c r="I60" s="330"/>
      <c r="J60" s="330"/>
      <c r="K60" s="325">
        <f>SUM(K54:K59)</f>
        <v>0</v>
      </c>
      <c r="L60" s="336"/>
      <c r="M60" s="352" t="s">
        <v>104</v>
      </c>
      <c r="N60" s="330"/>
      <c r="O60" s="330"/>
      <c r="P60" s="330"/>
      <c r="Q60" s="325">
        <f>SUM(Q54:Q59)</f>
        <v>0</v>
      </c>
      <c r="R60" s="336"/>
      <c r="S60" s="352" t="s">
        <v>104</v>
      </c>
      <c r="T60" s="330"/>
      <c r="U60" s="330"/>
      <c r="V60" s="330"/>
      <c r="W60" s="325">
        <f>SUM(W54:W59)</f>
        <v>0</v>
      </c>
      <c r="X60" s="319"/>
      <c r="Y60" s="352" t="s">
        <v>104</v>
      </c>
      <c r="Z60" s="330"/>
      <c r="AA60" s="330"/>
      <c r="AB60" s="330"/>
      <c r="AC60" s="325">
        <f>SUM(AC54:AC59)</f>
        <v>0</v>
      </c>
      <c r="AD60" s="319"/>
      <c r="AE60" s="352" t="s">
        <v>104</v>
      </c>
      <c r="AF60" s="330"/>
      <c r="AG60" s="330"/>
      <c r="AH60" s="330"/>
      <c r="AI60" s="325">
        <f>SUM(AI54:AI59)</f>
        <v>0</v>
      </c>
      <c r="AJ60" s="319"/>
    </row>
    <row r="61" spans="1:36" s="1" customFormat="1" ht="15.75" customHeight="1" thickBot="1" x14ac:dyDescent="0.3">
      <c r="A61" s="361"/>
      <c r="B61" s="362"/>
      <c r="C61" s="362"/>
      <c r="D61" s="362"/>
      <c r="E61" s="363"/>
      <c r="F61" s="358"/>
      <c r="G61" s="361"/>
      <c r="H61" s="362"/>
      <c r="I61" s="362"/>
      <c r="J61" s="362"/>
      <c r="K61" s="363"/>
      <c r="L61" s="336"/>
      <c r="M61" s="361"/>
      <c r="N61" s="362"/>
      <c r="O61" s="362"/>
      <c r="P61" s="362"/>
      <c r="Q61" s="363"/>
      <c r="R61" s="336"/>
      <c r="S61" s="361"/>
      <c r="T61" s="362"/>
      <c r="U61" s="362"/>
      <c r="V61" s="362"/>
      <c r="W61" s="363"/>
      <c r="X61" s="319"/>
      <c r="Y61" s="361"/>
      <c r="Z61" s="362"/>
      <c r="AA61" s="362"/>
      <c r="AB61" s="362"/>
      <c r="AC61" s="363"/>
      <c r="AD61" s="319"/>
      <c r="AE61" s="361"/>
      <c r="AF61" s="362"/>
      <c r="AG61" s="362"/>
      <c r="AH61" s="362"/>
      <c r="AI61" s="363"/>
      <c r="AJ61" s="319"/>
    </row>
    <row r="62" spans="1:36" s="1" customFormat="1" ht="15.75" thickBot="1" x14ac:dyDescent="0.3">
      <c r="A62" s="328" t="s">
        <v>135</v>
      </c>
      <c r="B62" s="364"/>
      <c r="C62" s="364"/>
      <c r="D62" s="364"/>
      <c r="E62" s="394">
        <f>E60+E51+E39+E27</f>
        <v>0</v>
      </c>
      <c r="F62" s="358"/>
      <c r="G62" s="328" t="s">
        <v>135</v>
      </c>
      <c r="H62" s="364"/>
      <c r="I62" s="364"/>
      <c r="J62" s="364"/>
      <c r="K62" s="394">
        <f>K60+K51+K39+K27</f>
        <v>0</v>
      </c>
      <c r="L62" s="336"/>
      <c r="M62" s="328" t="s">
        <v>135</v>
      </c>
      <c r="N62" s="364"/>
      <c r="O62" s="364"/>
      <c r="P62" s="364"/>
      <c r="Q62" s="394">
        <f>Q60+Q51+Q39+Q27</f>
        <v>0</v>
      </c>
      <c r="R62" s="336"/>
      <c r="S62" s="328" t="s">
        <v>135</v>
      </c>
      <c r="T62" s="364"/>
      <c r="U62" s="364"/>
      <c r="V62" s="364"/>
      <c r="W62" s="394">
        <f>W60+W51+W39+W27</f>
        <v>0</v>
      </c>
      <c r="X62" s="319"/>
      <c r="Y62" s="328" t="s">
        <v>135</v>
      </c>
      <c r="Z62" s="364"/>
      <c r="AA62" s="364"/>
      <c r="AB62" s="364"/>
      <c r="AC62" s="394">
        <f>AC60+AC51+AC39+AC27</f>
        <v>0</v>
      </c>
      <c r="AD62" s="319"/>
      <c r="AE62" s="328" t="s">
        <v>135</v>
      </c>
      <c r="AF62" s="364"/>
      <c r="AG62" s="364"/>
      <c r="AH62" s="364"/>
      <c r="AI62" s="394">
        <f>AI60+AI51+AI39+AI27</f>
        <v>0</v>
      </c>
      <c r="AJ62" s="319"/>
    </row>
    <row r="63" spans="1:36" s="1" customFormat="1" ht="15.75" thickBot="1" x14ac:dyDescent="0.3">
      <c r="A63" s="358"/>
      <c r="B63" s="358"/>
      <c r="C63" s="358"/>
      <c r="D63" s="358"/>
      <c r="E63" s="358"/>
      <c r="F63" s="358"/>
      <c r="G63" s="358"/>
      <c r="H63" s="358"/>
      <c r="I63" s="358"/>
      <c r="J63" s="358"/>
      <c r="K63" s="358"/>
      <c r="L63" s="336"/>
      <c r="M63" s="358"/>
      <c r="N63" s="358"/>
      <c r="O63" s="358"/>
      <c r="P63" s="358"/>
      <c r="Q63" s="358"/>
      <c r="R63" s="336"/>
      <c r="S63" s="358"/>
      <c r="T63" s="358"/>
      <c r="U63" s="358"/>
      <c r="V63" s="358"/>
      <c r="W63" s="358"/>
      <c r="X63" s="319"/>
      <c r="Y63" s="358"/>
      <c r="Z63" s="358"/>
      <c r="AA63" s="358"/>
      <c r="AB63" s="358"/>
      <c r="AC63" s="358"/>
      <c r="AD63" s="319"/>
      <c r="AE63" s="358"/>
      <c r="AF63" s="358"/>
      <c r="AG63" s="358"/>
      <c r="AH63" s="358"/>
      <c r="AI63" s="358"/>
      <c r="AJ63" s="319"/>
    </row>
    <row r="64" spans="1:36" x14ac:dyDescent="0.25">
      <c r="A64" s="322" t="s">
        <v>103</v>
      </c>
      <c r="B64" s="365" t="s">
        <v>576</v>
      </c>
      <c r="C64" s="365" t="s">
        <v>137</v>
      </c>
      <c r="D64" s="365" t="s">
        <v>141</v>
      </c>
      <c r="E64" s="366" t="s">
        <v>124</v>
      </c>
      <c r="F64" s="330"/>
      <c r="G64" s="322" t="s">
        <v>103</v>
      </c>
      <c r="H64" s="365" t="s">
        <v>576</v>
      </c>
      <c r="I64" s="365" t="s">
        <v>137</v>
      </c>
      <c r="J64" s="365" t="s">
        <v>141</v>
      </c>
      <c r="K64" s="366" t="s">
        <v>124</v>
      </c>
      <c r="L64" s="336"/>
      <c r="M64" s="322" t="s">
        <v>103</v>
      </c>
      <c r="N64" s="365" t="s">
        <v>576</v>
      </c>
      <c r="O64" s="365" t="s">
        <v>137</v>
      </c>
      <c r="P64" s="365" t="s">
        <v>141</v>
      </c>
      <c r="Q64" s="366" t="s">
        <v>124</v>
      </c>
      <c r="R64" s="336"/>
      <c r="S64" s="322" t="s">
        <v>103</v>
      </c>
      <c r="T64" s="365" t="s">
        <v>576</v>
      </c>
      <c r="U64" s="365" t="s">
        <v>137</v>
      </c>
      <c r="V64" s="365" t="s">
        <v>141</v>
      </c>
      <c r="W64" s="366" t="s">
        <v>124</v>
      </c>
      <c r="Y64" s="322" t="s">
        <v>103</v>
      </c>
      <c r="Z64" s="365" t="s">
        <v>576</v>
      </c>
      <c r="AA64" s="365" t="s">
        <v>137</v>
      </c>
      <c r="AB64" s="365" t="s">
        <v>141</v>
      </c>
      <c r="AC64" s="366" t="s">
        <v>124</v>
      </c>
      <c r="AE64" s="322" t="s">
        <v>103</v>
      </c>
      <c r="AF64" s="365" t="s">
        <v>576</v>
      </c>
      <c r="AG64" s="365" t="s">
        <v>137</v>
      </c>
      <c r="AH64" s="365" t="s">
        <v>141</v>
      </c>
      <c r="AI64" s="366" t="s">
        <v>124</v>
      </c>
    </row>
    <row r="65" spans="1:36" x14ac:dyDescent="0.25">
      <c r="A65" s="367" t="s">
        <v>138</v>
      </c>
      <c r="B65" s="341"/>
      <c r="C65" s="341" t="s">
        <v>548</v>
      </c>
      <c r="D65" s="342">
        <v>500</v>
      </c>
      <c r="E65" s="343">
        <f t="shared" ref="E65:E75" si="30">B65*D65</f>
        <v>0</v>
      </c>
      <c r="F65" s="330"/>
      <c r="G65" s="367" t="s">
        <v>138</v>
      </c>
      <c r="H65" s="341"/>
      <c r="I65" s="341" t="s">
        <v>548</v>
      </c>
      <c r="J65" s="342">
        <v>500</v>
      </c>
      <c r="K65" s="343">
        <f t="shared" ref="K65:K75" si="31">H65*J65</f>
        <v>0</v>
      </c>
      <c r="L65" s="336"/>
      <c r="M65" s="367" t="s">
        <v>138</v>
      </c>
      <c r="N65" s="341"/>
      <c r="O65" s="341" t="s">
        <v>548</v>
      </c>
      <c r="P65" s="342">
        <v>500</v>
      </c>
      <c r="Q65" s="343">
        <f t="shared" ref="Q65:Q75" si="32">N65*P65</f>
        <v>0</v>
      </c>
      <c r="R65" s="336"/>
      <c r="S65" s="367" t="s">
        <v>138</v>
      </c>
      <c r="T65" s="341"/>
      <c r="U65" s="341" t="s">
        <v>548</v>
      </c>
      <c r="V65" s="342">
        <v>500</v>
      </c>
      <c r="W65" s="343">
        <f t="shared" ref="W65:W75" si="33">T65*V65</f>
        <v>0</v>
      </c>
      <c r="Y65" s="367" t="s">
        <v>138</v>
      </c>
      <c r="Z65" s="341"/>
      <c r="AA65" s="341" t="s">
        <v>548</v>
      </c>
      <c r="AB65" s="342">
        <v>500</v>
      </c>
      <c r="AC65" s="343">
        <f t="shared" ref="AC65:AC75" si="34">Z65*AB65</f>
        <v>0</v>
      </c>
      <c r="AE65" s="367" t="s">
        <v>138</v>
      </c>
      <c r="AF65" s="341"/>
      <c r="AG65" s="341" t="s">
        <v>548</v>
      </c>
      <c r="AH65" s="342">
        <v>500</v>
      </c>
      <c r="AI65" s="343">
        <f t="shared" ref="AI65:AI75" si="35">AF65*AH65</f>
        <v>0</v>
      </c>
    </row>
    <row r="66" spans="1:36" x14ac:dyDescent="0.25">
      <c r="A66" s="367" t="s">
        <v>139</v>
      </c>
      <c r="B66" s="341"/>
      <c r="C66" s="341" t="s">
        <v>548</v>
      </c>
      <c r="D66" s="342">
        <v>300</v>
      </c>
      <c r="E66" s="343">
        <f t="shared" si="30"/>
        <v>0</v>
      </c>
      <c r="F66" s="336"/>
      <c r="G66" s="367" t="s">
        <v>139</v>
      </c>
      <c r="H66" s="341"/>
      <c r="I66" s="341" t="s">
        <v>548</v>
      </c>
      <c r="J66" s="342">
        <v>300</v>
      </c>
      <c r="K66" s="343">
        <f t="shared" si="31"/>
        <v>0</v>
      </c>
      <c r="L66" s="336"/>
      <c r="M66" s="367" t="s">
        <v>139</v>
      </c>
      <c r="N66" s="341"/>
      <c r="O66" s="341" t="s">
        <v>548</v>
      </c>
      <c r="P66" s="342">
        <v>300</v>
      </c>
      <c r="Q66" s="343">
        <f t="shared" si="32"/>
        <v>0</v>
      </c>
      <c r="R66" s="336"/>
      <c r="S66" s="367" t="s">
        <v>139</v>
      </c>
      <c r="T66" s="341"/>
      <c r="U66" s="341" t="s">
        <v>548</v>
      </c>
      <c r="V66" s="342">
        <v>300</v>
      </c>
      <c r="W66" s="343">
        <f t="shared" si="33"/>
        <v>0</v>
      </c>
      <c r="Y66" s="367" t="s">
        <v>139</v>
      </c>
      <c r="Z66" s="341"/>
      <c r="AA66" s="341" t="s">
        <v>548</v>
      </c>
      <c r="AB66" s="342">
        <v>300</v>
      </c>
      <c r="AC66" s="343">
        <f t="shared" si="34"/>
        <v>0</v>
      </c>
      <c r="AE66" s="367" t="s">
        <v>139</v>
      </c>
      <c r="AF66" s="341"/>
      <c r="AG66" s="341" t="s">
        <v>548</v>
      </c>
      <c r="AH66" s="342">
        <v>300</v>
      </c>
      <c r="AI66" s="343">
        <f t="shared" si="35"/>
        <v>0</v>
      </c>
    </row>
    <row r="67" spans="1:36" s="126" customFormat="1" x14ac:dyDescent="0.25">
      <c r="A67" s="367" t="s">
        <v>554</v>
      </c>
      <c r="B67" s="341"/>
      <c r="C67" s="341" t="s">
        <v>547</v>
      </c>
      <c r="D67" s="342">
        <v>2000</v>
      </c>
      <c r="E67" s="343">
        <f t="shared" si="30"/>
        <v>0</v>
      </c>
      <c r="F67" s="336"/>
      <c r="G67" s="367" t="s">
        <v>554</v>
      </c>
      <c r="H67" s="341"/>
      <c r="I67" s="341" t="s">
        <v>547</v>
      </c>
      <c r="J67" s="342">
        <v>2000</v>
      </c>
      <c r="K67" s="343">
        <f t="shared" si="31"/>
        <v>0</v>
      </c>
      <c r="L67" s="336"/>
      <c r="M67" s="367" t="s">
        <v>554</v>
      </c>
      <c r="N67" s="341"/>
      <c r="O67" s="341" t="s">
        <v>547</v>
      </c>
      <c r="P67" s="342">
        <v>2000</v>
      </c>
      <c r="Q67" s="343">
        <f t="shared" si="32"/>
        <v>0</v>
      </c>
      <c r="R67" s="336"/>
      <c r="S67" s="367" t="s">
        <v>554</v>
      </c>
      <c r="T67" s="341"/>
      <c r="U67" s="341" t="s">
        <v>547</v>
      </c>
      <c r="V67" s="342">
        <v>2000</v>
      </c>
      <c r="W67" s="343">
        <f t="shared" si="33"/>
        <v>0</v>
      </c>
      <c r="X67" s="319"/>
      <c r="Y67" s="367" t="s">
        <v>554</v>
      </c>
      <c r="Z67" s="341"/>
      <c r="AA67" s="341" t="s">
        <v>547</v>
      </c>
      <c r="AB67" s="342">
        <v>2000</v>
      </c>
      <c r="AC67" s="343">
        <f t="shared" si="34"/>
        <v>0</v>
      </c>
      <c r="AD67" s="319"/>
      <c r="AE67" s="367" t="s">
        <v>554</v>
      </c>
      <c r="AF67" s="341"/>
      <c r="AG67" s="341" t="s">
        <v>547</v>
      </c>
      <c r="AH67" s="342">
        <v>2000</v>
      </c>
      <c r="AI67" s="343">
        <f t="shared" si="35"/>
        <v>0</v>
      </c>
      <c r="AJ67" s="319"/>
    </row>
    <row r="68" spans="1:36" x14ac:dyDescent="0.25">
      <c r="A68" s="367" t="s">
        <v>552</v>
      </c>
      <c r="B68" s="341"/>
      <c r="C68" s="341" t="s">
        <v>553</v>
      </c>
      <c r="D68" s="342">
        <v>1000</v>
      </c>
      <c r="E68" s="343">
        <f t="shared" si="30"/>
        <v>0</v>
      </c>
      <c r="F68" s="336"/>
      <c r="G68" s="367" t="s">
        <v>552</v>
      </c>
      <c r="H68" s="341"/>
      <c r="I68" s="341" t="s">
        <v>553</v>
      </c>
      <c r="J68" s="342">
        <v>1000</v>
      </c>
      <c r="K68" s="343">
        <f t="shared" si="31"/>
        <v>0</v>
      </c>
      <c r="L68" s="336"/>
      <c r="M68" s="367" t="s">
        <v>552</v>
      </c>
      <c r="N68" s="341"/>
      <c r="O68" s="341" t="s">
        <v>553</v>
      </c>
      <c r="P68" s="342">
        <v>1000</v>
      </c>
      <c r="Q68" s="343">
        <f t="shared" si="32"/>
        <v>0</v>
      </c>
      <c r="R68" s="336"/>
      <c r="S68" s="367" t="s">
        <v>552</v>
      </c>
      <c r="T68" s="341"/>
      <c r="U68" s="341" t="s">
        <v>553</v>
      </c>
      <c r="V68" s="342">
        <v>1000</v>
      </c>
      <c r="W68" s="343">
        <f t="shared" si="33"/>
        <v>0</v>
      </c>
      <c r="Y68" s="367" t="s">
        <v>552</v>
      </c>
      <c r="Z68" s="341"/>
      <c r="AA68" s="341" t="s">
        <v>553</v>
      </c>
      <c r="AB68" s="342">
        <v>1000</v>
      </c>
      <c r="AC68" s="343">
        <f t="shared" si="34"/>
        <v>0</v>
      </c>
      <c r="AE68" s="367" t="s">
        <v>552</v>
      </c>
      <c r="AF68" s="341"/>
      <c r="AG68" s="341" t="s">
        <v>553</v>
      </c>
      <c r="AH68" s="342">
        <v>1000</v>
      </c>
      <c r="AI68" s="343">
        <f t="shared" si="35"/>
        <v>0</v>
      </c>
    </row>
    <row r="69" spans="1:36" ht="15" customHeight="1" x14ac:dyDescent="0.25">
      <c r="A69" s="367" t="s">
        <v>140</v>
      </c>
      <c r="B69" s="341"/>
      <c r="C69" s="341" t="s">
        <v>548</v>
      </c>
      <c r="D69" s="342">
        <v>100</v>
      </c>
      <c r="E69" s="343">
        <f t="shared" si="30"/>
        <v>0</v>
      </c>
      <c r="F69" s="336"/>
      <c r="G69" s="367" t="s">
        <v>140</v>
      </c>
      <c r="H69" s="341"/>
      <c r="I69" s="341" t="s">
        <v>548</v>
      </c>
      <c r="J69" s="342">
        <v>100</v>
      </c>
      <c r="K69" s="343">
        <f t="shared" si="31"/>
        <v>0</v>
      </c>
      <c r="L69" s="336"/>
      <c r="M69" s="367" t="s">
        <v>140</v>
      </c>
      <c r="N69" s="341"/>
      <c r="O69" s="341" t="s">
        <v>548</v>
      </c>
      <c r="P69" s="342">
        <v>100</v>
      </c>
      <c r="Q69" s="343">
        <f t="shared" si="32"/>
        <v>0</v>
      </c>
      <c r="R69" s="336"/>
      <c r="S69" s="367" t="s">
        <v>140</v>
      </c>
      <c r="T69" s="341"/>
      <c r="U69" s="341" t="s">
        <v>548</v>
      </c>
      <c r="V69" s="342">
        <v>100</v>
      </c>
      <c r="W69" s="343">
        <f t="shared" si="33"/>
        <v>0</v>
      </c>
      <c r="Y69" s="367" t="s">
        <v>140</v>
      </c>
      <c r="Z69" s="341"/>
      <c r="AA69" s="341" t="s">
        <v>548</v>
      </c>
      <c r="AB69" s="342">
        <v>100</v>
      </c>
      <c r="AC69" s="343">
        <f t="shared" si="34"/>
        <v>0</v>
      </c>
      <c r="AE69" s="367" t="s">
        <v>140</v>
      </c>
      <c r="AF69" s="341"/>
      <c r="AG69" s="341" t="s">
        <v>548</v>
      </c>
      <c r="AH69" s="342">
        <v>100</v>
      </c>
      <c r="AI69" s="343">
        <f t="shared" si="35"/>
        <v>0</v>
      </c>
    </row>
    <row r="70" spans="1:36" ht="15" customHeight="1" x14ac:dyDescent="0.25">
      <c r="A70" s="367" t="s">
        <v>320</v>
      </c>
      <c r="B70" s="341"/>
      <c r="C70" s="341" t="s">
        <v>548</v>
      </c>
      <c r="D70" s="342">
        <v>10</v>
      </c>
      <c r="E70" s="343">
        <f t="shared" si="30"/>
        <v>0</v>
      </c>
      <c r="F70" s="336"/>
      <c r="G70" s="367" t="s">
        <v>320</v>
      </c>
      <c r="H70" s="341"/>
      <c r="I70" s="341" t="s">
        <v>548</v>
      </c>
      <c r="J70" s="342">
        <v>10</v>
      </c>
      <c r="K70" s="343">
        <f t="shared" si="31"/>
        <v>0</v>
      </c>
      <c r="L70" s="336"/>
      <c r="M70" s="367" t="s">
        <v>320</v>
      </c>
      <c r="N70" s="341"/>
      <c r="O70" s="341" t="s">
        <v>548</v>
      </c>
      <c r="P70" s="342">
        <v>10</v>
      </c>
      <c r="Q70" s="343">
        <f t="shared" si="32"/>
        <v>0</v>
      </c>
      <c r="R70" s="336"/>
      <c r="S70" s="367" t="s">
        <v>320</v>
      </c>
      <c r="T70" s="341"/>
      <c r="U70" s="341" t="s">
        <v>548</v>
      </c>
      <c r="V70" s="342">
        <v>10</v>
      </c>
      <c r="W70" s="343">
        <f t="shared" si="33"/>
        <v>0</v>
      </c>
      <c r="Y70" s="367" t="s">
        <v>320</v>
      </c>
      <c r="Z70" s="341"/>
      <c r="AA70" s="341" t="s">
        <v>548</v>
      </c>
      <c r="AB70" s="342">
        <v>10</v>
      </c>
      <c r="AC70" s="343">
        <f t="shared" si="34"/>
        <v>0</v>
      </c>
      <c r="AE70" s="367" t="s">
        <v>320</v>
      </c>
      <c r="AF70" s="341"/>
      <c r="AG70" s="341" t="s">
        <v>548</v>
      </c>
      <c r="AH70" s="342">
        <v>10</v>
      </c>
      <c r="AI70" s="343">
        <f t="shared" si="35"/>
        <v>0</v>
      </c>
    </row>
    <row r="71" spans="1:36" s="126" customFormat="1" ht="15" customHeight="1" x14ac:dyDescent="0.25">
      <c r="A71" s="367" t="s">
        <v>555</v>
      </c>
      <c r="B71" s="341"/>
      <c r="C71" s="341" t="s">
        <v>548</v>
      </c>
      <c r="D71" s="342">
        <v>0</v>
      </c>
      <c r="E71" s="343">
        <f t="shared" si="30"/>
        <v>0</v>
      </c>
      <c r="F71" s="336"/>
      <c r="G71" s="367" t="s">
        <v>555</v>
      </c>
      <c r="H71" s="341"/>
      <c r="I71" s="341" t="s">
        <v>548</v>
      </c>
      <c r="J71" s="342">
        <v>0</v>
      </c>
      <c r="K71" s="343">
        <f t="shared" si="31"/>
        <v>0</v>
      </c>
      <c r="L71" s="319"/>
      <c r="M71" s="367" t="s">
        <v>555</v>
      </c>
      <c r="N71" s="341"/>
      <c r="O71" s="341" t="s">
        <v>548</v>
      </c>
      <c r="P71" s="342">
        <v>0</v>
      </c>
      <c r="Q71" s="343">
        <f t="shared" si="32"/>
        <v>0</v>
      </c>
      <c r="R71" s="319"/>
      <c r="S71" s="367" t="s">
        <v>555</v>
      </c>
      <c r="T71" s="341"/>
      <c r="U71" s="341" t="s">
        <v>548</v>
      </c>
      <c r="V71" s="342">
        <v>0</v>
      </c>
      <c r="W71" s="343">
        <f t="shared" si="33"/>
        <v>0</v>
      </c>
      <c r="X71" s="319"/>
      <c r="Y71" s="367" t="s">
        <v>555</v>
      </c>
      <c r="Z71" s="341"/>
      <c r="AA71" s="341" t="s">
        <v>548</v>
      </c>
      <c r="AB71" s="342">
        <v>0</v>
      </c>
      <c r="AC71" s="343">
        <f t="shared" si="34"/>
        <v>0</v>
      </c>
      <c r="AD71" s="319"/>
      <c r="AE71" s="367" t="s">
        <v>555</v>
      </c>
      <c r="AF71" s="341"/>
      <c r="AG71" s="341" t="s">
        <v>548</v>
      </c>
      <c r="AH71" s="342">
        <v>0</v>
      </c>
      <c r="AI71" s="343">
        <f t="shared" si="35"/>
        <v>0</v>
      </c>
      <c r="AJ71" s="319"/>
    </row>
    <row r="72" spans="1:36" s="126" customFormat="1" ht="15" customHeight="1" x14ac:dyDescent="0.25">
      <c r="A72" s="367" t="s">
        <v>556</v>
      </c>
      <c r="B72" s="341"/>
      <c r="C72" s="341" t="s">
        <v>547</v>
      </c>
      <c r="D72" s="342">
        <v>0</v>
      </c>
      <c r="E72" s="343">
        <f t="shared" si="30"/>
        <v>0</v>
      </c>
      <c r="F72" s="336"/>
      <c r="G72" s="367" t="s">
        <v>556</v>
      </c>
      <c r="H72" s="341"/>
      <c r="I72" s="341" t="s">
        <v>547</v>
      </c>
      <c r="J72" s="342">
        <v>0</v>
      </c>
      <c r="K72" s="343">
        <f t="shared" si="31"/>
        <v>0</v>
      </c>
      <c r="L72" s="319"/>
      <c r="M72" s="367" t="s">
        <v>556</v>
      </c>
      <c r="N72" s="341"/>
      <c r="O72" s="341" t="s">
        <v>547</v>
      </c>
      <c r="P72" s="342">
        <v>0</v>
      </c>
      <c r="Q72" s="343">
        <f t="shared" si="32"/>
        <v>0</v>
      </c>
      <c r="R72" s="319"/>
      <c r="S72" s="367" t="s">
        <v>556</v>
      </c>
      <c r="T72" s="341"/>
      <c r="U72" s="341" t="s">
        <v>547</v>
      </c>
      <c r="V72" s="342">
        <v>0</v>
      </c>
      <c r="W72" s="343">
        <f t="shared" si="33"/>
        <v>0</v>
      </c>
      <c r="X72" s="319"/>
      <c r="Y72" s="367" t="s">
        <v>556</v>
      </c>
      <c r="Z72" s="341"/>
      <c r="AA72" s="341" t="s">
        <v>547</v>
      </c>
      <c r="AB72" s="342">
        <v>0</v>
      </c>
      <c r="AC72" s="343">
        <f t="shared" si="34"/>
        <v>0</v>
      </c>
      <c r="AD72" s="319"/>
      <c r="AE72" s="367" t="s">
        <v>556</v>
      </c>
      <c r="AF72" s="341"/>
      <c r="AG72" s="341" t="s">
        <v>547</v>
      </c>
      <c r="AH72" s="342">
        <v>0</v>
      </c>
      <c r="AI72" s="343">
        <f t="shared" si="35"/>
        <v>0</v>
      </c>
      <c r="AJ72" s="319"/>
    </row>
    <row r="73" spans="1:36" s="126" customFormat="1" ht="15" customHeight="1" x14ac:dyDescent="0.25">
      <c r="A73" s="367" t="s">
        <v>557</v>
      </c>
      <c r="B73" s="341"/>
      <c r="C73" s="341" t="s">
        <v>547</v>
      </c>
      <c r="D73" s="342">
        <v>0</v>
      </c>
      <c r="E73" s="343">
        <f t="shared" si="30"/>
        <v>0</v>
      </c>
      <c r="F73" s="336"/>
      <c r="G73" s="367" t="s">
        <v>557</v>
      </c>
      <c r="H73" s="341"/>
      <c r="I73" s="341" t="s">
        <v>547</v>
      </c>
      <c r="J73" s="342">
        <v>0</v>
      </c>
      <c r="K73" s="343">
        <f t="shared" si="31"/>
        <v>0</v>
      </c>
      <c r="L73" s="319"/>
      <c r="M73" s="367" t="s">
        <v>557</v>
      </c>
      <c r="N73" s="341"/>
      <c r="O73" s="341" t="s">
        <v>547</v>
      </c>
      <c r="P73" s="342">
        <v>0</v>
      </c>
      <c r="Q73" s="343">
        <f t="shared" si="32"/>
        <v>0</v>
      </c>
      <c r="R73" s="319"/>
      <c r="S73" s="367" t="s">
        <v>557</v>
      </c>
      <c r="T73" s="341"/>
      <c r="U73" s="341" t="s">
        <v>547</v>
      </c>
      <c r="V73" s="342">
        <v>0</v>
      </c>
      <c r="W73" s="343">
        <f t="shared" si="33"/>
        <v>0</v>
      </c>
      <c r="X73" s="319"/>
      <c r="Y73" s="367" t="s">
        <v>557</v>
      </c>
      <c r="Z73" s="341"/>
      <c r="AA73" s="341" t="s">
        <v>547</v>
      </c>
      <c r="AB73" s="342">
        <v>0</v>
      </c>
      <c r="AC73" s="343">
        <f t="shared" si="34"/>
        <v>0</v>
      </c>
      <c r="AD73" s="319"/>
      <c r="AE73" s="367" t="s">
        <v>557</v>
      </c>
      <c r="AF73" s="341"/>
      <c r="AG73" s="341" t="s">
        <v>547</v>
      </c>
      <c r="AH73" s="342">
        <v>0</v>
      </c>
      <c r="AI73" s="343">
        <f t="shared" si="35"/>
        <v>0</v>
      </c>
      <c r="AJ73" s="319"/>
    </row>
    <row r="74" spans="1:36" s="126" customFormat="1" ht="15" customHeight="1" x14ac:dyDescent="0.25">
      <c r="A74" s="367" t="s">
        <v>162</v>
      </c>
      <c r="B74" s="341"/>
      <c r="C74" s="341"/>
      <c r="D74" s="342">
        <v>0</v>
      </c>
      <c r="E74" s="343">
        <f t="shared" si="30"/>
        <v>0</v>
      </c>
      <c r="F74" s="336"/>
      <c r="G74" s="367" t="s">
        <v>162</v>
      </c>
      <c r="H74" s="341"/>
      <c r="I74" s="341"/>
      <c r="J74" s="342">
        <v>0</v>
      </c>
      <c r="K74" s="343">
        <f t="shared" si="31"/>
        <v>0</v>
      </c>
      <c r="L74" s="319"/>
      <c r="M74" s="367" t="s">
        <v>162</v>
      </c>
      <c r="N74" s="341"/>
      <c r="O74" s="341"/>
      <c r="P74" s="342">
        <v>0</v>
      </c>
      <c r="Q74" s="343">
        <f t="shared" si="32"/>
        <v>0</v>
      </c>
      <c r="R74" s="319"/>
      <c r="S74" s="367" t="s">
        <v>162</v>
      </c>
      <c r="T74" s="341"/>
      <c r="U74" s="341"/>
      <c r="V74" s="342">
        <v>0</v>
      </c>
      <c r="W74" s="343">
        <f t="shared" si="33"/>
        <v>0</v>
      </c>
      <c r="X74" s="319"/>
      <c r="Y74" s="367" t="s">
        <v>162</v>
      </c>
      <c r="Z74" s="341"/>
      <c r="AA74" s="341"/>
      <c r="AB74" s="342">
        <v>0</v>
      </c>
      <c r="AC74" s="343">
        <f t="shared" si="34"/>
        <v>0</v>
      </c>
      <c r="AD74" s="319"/>
      <c r="AE74" s="367" t="s">
        <v>162</v>
      </c>
      <c r="AF74" s="341"/>
      <c r="AG74" s="341"/>
      <c r="AH74" s="342">
        <v>0</v>
      </c>
      <c r="AI74" s="343">
        <f t="shared" si="35"/>
        <v>0</v>
      </c>
      <c r="AJ74" s="319"/>
    </row>
    <row r="75" spans="1:36" s="126" customFormat="1" ht="15" customHeight="1" thickBot="1" x14ac:dyDescent="0.3">
      <c r="A75" s="368" t="s">
        <v>162</v>
      </c>
      <c r="B75" s="345"/>
      <c r="C75" s="345"/>
      <c r="D75" s="346">
        <v>0</v>
      </c>
      <c r="E75" s="347">
        <f t="shared" si="30"/>
        <v>0</v>
      </c>
      <c r="F75" s="336"/>
      <c r="G75" s="368" t="s">
        <v>162</v>
      </c>
      <c r="H75" s="345"/>
      <c r="I75" s="345"/>
      <c r="J75" s="346">
        <v>0</v>
      </c>
      <c r="K75" s="347">
        <f t="shared" si="31"/>
        <v>0</v>
      </c>
      <c r="L75" s="319"/>
      <c r="M75" s="368" t="s">
        <v>162</v>
      </c>
      <c r="N75" s="345"/>
      <c r="O75" s="345"/>
      <c r="P75" s="346">
        <v>0</v>
      </c>
      <c r="Q75" s="347">
        <f t="shared" si="32"/>
        <v>0</v>
      </c>
      <c r="R75" s="319"/>
      <c r="S75" s="368" t="s">
        <v>162</v>
      </c>
      <c r="T75" s="345"/>
      <c r="U75" s="345"/>
      <c r="V75" s="346">
        <v>0</v>
      </c>
      <c r="W75" s="347">
        <f t="shared" si="33"/>
        <v>0</v>
      </c>
      <c r="X75" s="319"/>
      <c r="Y75" s="368" t="s">
        <v>162</v>
      </c>
      <c r="Z75" s="345"/>
      <c r="AA75" s="345"/>
      <c r="AB75" s="346">
        <v>0</v>
      </c>
      <c r="AC75" s="347">
        <f t="shared" si="34"/>
        <v>0</v>
      </c>
      <c r="AD75" s="319"/>
      <c r="AE75" s="368" t="s">
        <v>162</v>
      </c>
      <c r="AF75" s="345"/>
      <c r="AG75" s="345"/>
      <c r="AH75" s="346">
        <v>0</v>
      </c>
      <c r="AI75" s="347">
        <f t="shared" si="35"/>
        <v>0</v>
      </c>
      <c r="AJ75" s="319"/>
    </row>
    <row r="76" spans="1:36" ht="16.5" thickTop="1" thickBot="1" x14ac:dyDescent="0.3">
      <c r="A76" s="323" t="s">
        <v>135</v>
      </c>
      <c r="B76" s="348"/>
      <c r="C76" s="348"/>
      <c r="D76" s="349"/>
      <c r="E76" s="321">
        <f>SUM(E65:E75)</f>
        <v>0</v>
      </c>
      <c r="F76" s="336"/>
      <c r="G76" s="323" t="s">
        <v>135</v>
      </c>
      <c r="H76" s="348"/>
      <c r="I76" s="348"/>
      <c r="J76" s="349"/>
      <c r="K76" s="321">
        <f>SUM(K65:K75)</f>
        <v>0</v>
      </c>
      <c r="M76" s="323" t="s">
        <v>135</v>
      </c>
      <c r="N76" s="348"/>
      <c r="O76" s="348"/>
      <c r="P76" s="349"/>
      <c r="Q76" s="321">
        <f>SUM(Q65:Q75)</f>
        <v>0</v>
      </c>
      <c r="S76" s="323" t="s">
        <v>135</v>
      </c>
      <c r="T76" s="348"/>
      <c r="U76" s="348"/>
      <c r="V76" s="349"/>
      <c r="W76" s="321">
        <f>SUM(W65:W75)</f>
        <v>0</v>
      </c>
      <c r="Y76" s="323" t="s">
        <v>135</v>
      </c>
      <c r="Z76" s="348"/>
      <c r="AA76" s="348"/>
      <c r="AB76" s="349"/>
      <c r="AC76" s="321">
        <f>SUM(AC65:AC75)</f>
        <v>0</v>
      </c>
      <c r="AE76" s="323" t="s">
        <v>135</v>
      </c>
      <c r="AF76" s="348"/>
      <c r="AG76" s="348"/>
      <c r="AH76" s="349"/>
      <c r="AI76" s="321">
        <f>SUM(AI65:AI75)</f>
        <v>0</v>
      </c>
    </row>
    <row r="77" spans="1:36" x14ac:dyDescent="0.25">
      <c r="A77" s="330"/>
      <c r="B77" s="330"/>
      <c r="C77" s="330"/>
      <c r="D77" s="330"/>
      <c r="E77" s="330"/>
      <c r="F77" s="336"/>
      <c r="G77" s="330"/>
      <c r="H77" s="330"/>
      <c r="I77" s="330"/>
      <c r="J77" s="330"/>
      <c r="K77" s="330"/>
      <c r="M77" s="330"/>
      <c r="N77" s="330"/>
      <c r="O77" s="330"/>
      <c r="P77" s="330"/>
      <c r="Q77" s="330"/>
      <c r="S77" s="330"/>
      <c r="T77" s="330"/>
      <c r="U77" s="330"/>
      <c r="V77" s="330"/>
      <c r="W77" s="330"/>
      <c r="Y77" s="330"/>
      <c r="Z77" s="330"/>
      <c r="AA77" s="330"/>
      <c r="AB77" s="330"/>
      <c r="AC77" s="330"/>
      <c r="AE77" s="330"/>
      <c r="AF77" s="330"/>
      <c r="AG77" s="330"/>
      <c r="AH77" s="330"/>
      <c r="AI77" s="330"/>
    </row>
    <row r="78" spans="1:36" hidden="1" x14ac:dyDescent="0.25">
      <c r="A78" s="322" t="s">
        <v>558</v>
      </c>
      <c r="B78" s="365" t="s">
        <v>576</v>
      </c>
      <c r="C78" s="365" t="s">
        <v>137</v>
      </c>
      <c r="D78" s="392" t="s">
        <v>141</v>
      </c>
      <c r="E78" s="393" t="s">
        <v>142</v>
      </c>
      <c r="F78" s="336"/>
      <c r="G78" s="322" t="s">
        <v>558</v>
      </c>
      <c r="H78" s="365" t="s">
        <v>576</v>
      </c>
      <c r="I78" s="365" t="s">
        <v>137</v>
      </c>
      <c r="J78" s="392" t="s">
        <v>141</v>
      </c>
      <c r="K78" s="393" t="s">
        <v>142</v>
      </c>
      <c r="M78" s="322" t="s">
        <v>558</v>
      </c>
      <c r="N78" s="365" t="s">
        <v>576</v>
      </c>
      <c r="O78" s="365" t="s">
        <v>137</v>
      </c>
      <c r="P78" s="392" t="s">
        <v>141</v>
      </c>
      <c r="Q78" s="393" t="s">
        <v>142</v>
      </c>
      <c r="S78" s="322" t="s">
        <v>558</v>
      </c>
      <c r="T78" s="365" t="s">
        <v>576</v>
      </c>
      <c r="U78" s="365" t="s">
        <v>137</v>
      </c>
      <c r="V78" s="392" t="s">
        <v>141</v>
      </c>
      <c r="W78" s="393" t="s">
        <v>142</v>
      </c>
      <c r="Y78" s="322" t="s">
        <v>558</v>
      </c>
      <c r="Z78" s="365" t="s">
        <v>576</v>
      </c>
      <c r="AA78" s="365" t="s">
        <v>137</v>
      </c>
      <c r="AB78" s="392" t="s">
        <v>141</v>
      </c>
      <c r="AC78" s="393" t="s">
        <v>142</v>
      </c>
      <c r="AE78" s="322" t="s">
        <v>558</v>
      </c>
      <c r="AF78" s="365" t="s">
        <v>576</v>
      </c>
      <c r="AG78" s="365" t="s">
        <v>137</v>
      </c>
      <c r="AH78" s="392" t="s">
        <v>141</v>
      </c>
      <c r="AI78" s="393" t="s">
        <v>142</v>
      </c>
    </row>
    <row r="79" spans="1:36" hidden="1" x14ac:dyDescent="0.25">
      <c r="A79" s="340" t="s">
        <v>577</v>
      </c>
      <c r="B79" s="341"/>
      <c r="C79" s="341" t="s">
        <v>550</v>
      </c>
      <c r="D79" s="342">
        <v>0</v>
      </c>
      <c r="E79" s="343">
        <f t="shared" ref="E79:E80" si="36">B79*D79</f>
        <v>0</v>
      </c>
      <c r="F79" s="336"/>
      <c r="G79" s="340" t="s">
        <v>577</v>
      </c>
      <c r="H79" s="341"/>
      <c r="I79" s="341" t="s">
        <v>550</v>
      </c>
      <c r="J79" s="342">
        <v>0</v>
      </c>
      <c r="K79" s="343">
        <f t="shared" ref="K79:K80" si="37">H79*J79</f>
        <v>0</v>
      </c>
      <c r="M79" s="340" t="s">
        <v>577</v>
      </c>
      <c r="N79" s="341"/>
      <c r="O79" s="341" t="s">
        <v>550</v>
      </c>
      <c r="P79" s="342">
        <v>0</v>
      </c>
      <c r="Q79" s="343">
        <f t="shared" ref="Q79:Q80" si="38">N79*P79</f>
        <v>0</v>
      </c>
      <c r="S79" s="340" t="s">
        <v>577</v>
      </c>
      <c r="T79" s="341"/>
      <c r="U79" s="341" t="s">
        <v>550</v>
      </c>
      <c r="V79" s="342">
        <v>0</v>
      </c>
      <c r="W79" s="343">
        <f t="shared" ref="W79:W80" si="39">T79*V79</f>
        <v>0</v>
      </c>
      <c r="Y79" s="340" t="s">
        <v>577</v>
      </c>
      <c r="Z79" s="341"/>
      <c r="AA79" s="341" t="s">
        <v>550</v>
      </c>
      <c r="AB79" s="342">
        <v>0</v>
      </c>
      <c r="AC79" s="343">
        <f t="shared" ref="AC79:AC80" si="40">Z79*AB79</f>
        <v>0</v>
      </c>
      <c r="AE79" s="340" t="s">
        <v>577</v>
      </c>
      <c r="AF79" s="341"/>
      <c r="AG79" s="341" t="s">
        <v>550</v>
      </c>
      <c r="AH79" s="342">
        <v>0</v>
      </c>
      <c r="AI79" s="343">
        <f t="shared" ref="AI79:AI80" si="41">AF79*AH79</f>
        <v>0</v>
      </c>
    </row>
    <row r="80" spans="1:36" ht="15.75" hidden="1" thickBot="1" x14ac:dyDescent="0.3">
      <c r="A80" s="344" t="s">
        <v>578</v>
      </c>
      <c r="B80" s="345"/>
      <c r="C80" s="345" t="s">
        <v>550</v>
      </c>
      <c r="D80" s="346">
        <v>0</v>
      </c>
      <c r="E80" s="347">
        <f t="shared" si="36"/>
        <v>0</v>
      </c>
      <c r="F80" s="336"/>
      <c r="G80" s="344" t="s">
        <v>578</v>
      </c>
      <c r="H80" s="345"/>
      <c r="I80" s="345" t="s">
        <v>550</v>
      </c>
      <c r="J80" s="346">
        <v>0</v>
      </c>
      <c r="K80" s="347">
        <f t="shared" si="37"/>
        <v>0</v>
      </c>
      <c r="M80" s="344" t="s">
        <v>578</v>
      </c>
      <c r="N80" s="345"/>
      <c r="O80" s="345" t="s">
        <v>550</v>
      </c>
      <c r="P80" s="346">
        <v>0</v>
      </c>
      <c r="Q80" s="347">
        <f t="shared" si="38"/>
        <v>0</v>
      </c>
      <c r="S80" s="344" t="s">
        <v>578</v>
      </c>
      <c r="T80" s="345"/>
      <c r="U80" s="345" t="s">
        <v>550</v>
      </c>
      <c r="V80" s="346">
        <v>0</v>
      </c>
      <c r="W80" s="347">
        <f t="shared" si="39"/>
        <v>0</v>
      </c>
      <c r="Y80" s="344" t="s">
        <v>578</v>
      </c>
      <c r="Z80" s="345"/>
      <c r="AA80" s="345" t="s">
        <v>550</v>
      </c>
      <c r="AB80" s="346">
        <v>0</v>
      </c>
      <c r="AC80" s="347">
        <f t="shared" si="40"/>
        <v>0</v>
      </c>
      <c r="AE80" s="344" t="s">
        <v>578</v>
      </c>
      <c r="AF80" s="345"/>
      <c r="AG80" s="345" t="s">
        <v>550</v>
      </c>
      <c r="AH80" s="346">
        <v>0</v>
      </c>
      <c r="AI80" s="347">
        <f t="shared" si="41"/>
        <v>0</v>
      </c>
    </row>
    <row r="81" spans="1:36" ht="16.5" hidden="1" thickTop="1" thickBot="1" x14ac:dyDescent="0.3">
      <c r="A81" s="323" t="s">
        <v>135</v>
      </c>
      <c r="B81" s="348">
        <v>0</v>
      </c>
      <c r="C81" s="348"/>
      <c r="D81" s="349"/>
      <c r="E81" s="321">
        <f>SUM(E79:E80)</f>
        <v>0</v>
      </c>
      <c r="F81" s="336"/>
      <c r="G81" s="323" t="s">
        <v>135</v>
      </c>
      <c r="H81" s="348">
        <v>0</v>
      </c>
      <c r="I81" s="348"/>
      <c r="J81" s="349"/>
      <c r="K81" s="321">
        <f>SUM(K79:K80)</f>
        <v>0</v>
      </c>
      <c r="M81" s="323" t="s">
        <v>135</v>
      </c>
      <c r="N81" s="348">
        <v>0</v>
      </c>
      <c r="O81" s="348"/>
      <c r="P81" s="349"/>
      <c r="Q81" s="321">
        <f>SUM(Q79:Q80)</f>
        <v>0</v>
      </c>
      <c r="S81" s="323" t="s">
        <v>135</v>
      </c>
      <c r="T81" s="348">
        <v>0</v>
      </c>
      <c r="U81" s="348"/>
      <c r="V81" s="349"/>
      <c r="W81" s="321">
        <f>SUM(W79:W80)</f>
        <v>0</v>
      </c>
      <c r="Y81" s="323" t="s">
        <v>135</v>
      </c>
      <c r="Z81" s="348">
        <v>0</v>
      </c>
      <c r="AA81" s="348"/>
      <c r="AB81" s="349"/>
      <c r="AC81" s="321">
        <f>SUM(AC79:AC80)</f>
        <v>0</v>
      </c>
      <c r="AE81" s="323" t="s">
        <v>135</v>
      </c>
      <c r="AF81" s="348">
        <v>0</v>
      </c>
      <c r="AG81" s="348"/>
      <c r="AH81" s="349"/>
      <c r="AI81" s="321">
        <f>SUM(AI79:AI80)</f>
        <v>0</v>
      </c>
    </row>
    <row r="82" spans="1:36" hidden="1" x14ac:dyDescent="0.25">
      <c r="A82" s="369"/>
      <c r="B82" s="341"/>
      <c r="C82" s="341"/>
      <c r="D82" s="342"/>
      <c r="E82" s="342"/>
      <c r="F82" s="336"/>
      <c r="G82" s="369"/>
      <c r="H82" s="341"/>
      <c r="I82" s="341"/>
      <c r="J82" s="342"/>
      <c r="K82" s="342"/>
      <c r="M82" s="369"/>
      <c r="N82" s="341"/>
      <c r="O82" s="341"/>
      <c r="P82" s="342"/>
      <c r="Q82" s="342"/>
      <c r="S82" s="369"/>
      <c r="T82" s="341"/>
      <c r="U82" s="341"/>
      <c r="V82" s="342"/>
      <c r="W82" s="342"/>
      <c r="Y82" s="369"/>
      <c r="Z82" s="341"/>
      <c r="AA82" s="341"/>
      <c r="AB82" s="342"/>
      <c r="AC82" s="342"/>
      <c r="AE82" s="369"/>
      <c r="AF82" s="341"/>
      <c r="AG82" s="341"/>
      <c r="AH82" s="342"/>
      <c r="AI82" s="342"/>
    </row>
    <row r="83" spans="1:36" ht="15.75" thickBot="1" x14ac:dyDescent="0.3">
      <c r="A83" s="320" t="s">
        <v>564</v>
      </c>
      <c r="B83" s="336"/>
      <c r="C83" s="336"/>
      <c r="D83" s="336"/>
      <c r="E83" s="336"/>
      <c r="F83" s="336"/>
      <c r="G83" s="320" t="s">
        <v>564</v>
      </c>
      <c r="H83" s="336"/>
      <c r="I83" s="336"/>
      <c r="J83" s="336"/>
      <c r="K83" s="336"/>
      <c r="M83" s="320" t="s">
        <v>564</v>
      </c>
      <c r="N83" s="336"/>
      <c r="O83" s="336"/>
      <c r="P83" s="336"/>
      <c r="Q83" s="336"/>
      <c r="S83" s="320" t="s">
        <v>564</v>
      </c>
      <c r="T83" s="336"/>
      <c r="U83" s="336"/>
      <c r="V83" s="336"/>
      <c r="W83" s="336"/>
      <c r="Y83" s="320" t="s">
        <v>564</v>
      </c>
      <c r="Z83" s="336"/>
      <c r="AA83" s="336"/>
      <c r="AB83" s="336"/>
      <c r="AC83" s="336"/>
      <c r="AE83" s="320" t="s">
        <v>564</v>
      </c>
      <c r="AF83" s="336"/>
      <c r="AG83" s="336"/>
      <c r="AH83" s="336"/>
      <c r="AI83" s="336"/>
    </row>
    <row r="84" spans="1:36" s="126" customFormat="1" x14ac:dyDescent="0.25">
      <c r="A84" s="370" t="s">
        <v>560</v>
      </c>
      <c r="B84" s="365" t="s">
        <v>576</v>
      </c>
      <c r="C84" s="365" t="s">
        <v>137</v>
      </c>
      <c r="D84" s="365" t="s">
        <v>141</v>
      </c>
      <c r="E84" s="366" t="s">
        <v>142</v>
      </c>
      <c r="F84" s="336"/>
      <c r="G84" s="370" t="s">
        <v>560</v>
      </c>
      <c r="H84" s="365" t="s">
        <v>576</v>
      </c>
      <c r="I84" s="365" t="s">
        <v>137</v>
      </c>
      <c r="J84" s="365" t="s">
        <v>141</v>
      </c>
      <c r="K84" s="366" t="s">
        <v>142</v>
      </c>
      <c r="L84" s="319"/>
      <c r="M84" s="370" t="s">
        <v>560</v>
      </c>
      <c r="N84" s="365" t="s">
        <v>576</v>
      </c>
      <c r="O84" s="365" t="s">
        <v>137</v>
      </c>
      <c r="P84" s="365" t="s">
        <v>141</v>
      </c>
      <c r="Q84" s="366" t="s">
        <v>142</v>
      </c>
      <c r="R84" s="319"/>
      <c r="S84" s="370" t="s">
        <v>560</v>
      </c>
      <c r="T84" s="365" t="s">
        <v>576</v>
      </c>
      <c r="U84" s="365" t="s">
        <v>137</v>
      </c>
      <c r="V84" s="365" t="s">
        <v>141</v>
      </c>
      <c r="W84" s="366" t="s">
        <v>142</v>
      </c>
      <c r="X84" s="319"/>
      <c r="Y84" s="370" t="s">
        <v>560</v>
      </c>
      <c r="Z84" s="365" t="s">
        <v>576</v>
      </c>
      <c r="AA84" s="365" t="s">
        <v>137</v>
      </c>
      <c r="AB84" s="365" t="s">
        <v>141</v>
      </c>
      <c r="AC84" s="366" t="s">
        <v>142</v>
      </c>
      <c r="AD84" s="319"/>
      <c r="AE84" s="370" t="s">
        <v>560</v>
      </c>
      <c r="AF84" s="365" t="s">
        <v>576</v>
      </c>
      <c r="AG84" s="365" t="s">
        <v>137</v>
      </c>
      <c r="AH84" s="365" t="s">
        <v>141</v>
      </c>
      <c r="AI84" s="366" t="s">
        <v>142</v>
      </c>
      <c r="AJ84" s="319"/>
    </row>
    <row r="85" spans="1:36" s="126" customFormat="1" ht="32.25" x14ac:dyDescent="0.25">
      <c r="A85" s="371" t="s">
        <v>793</v>
      </c>
      <c r="B85" s="372"/>
      <c r="C85" s="372" t="s">
        <v>563</v>
      </c>
      <c r="D85" s="373">
        <v>75</v>
      </c>
      <c r="E85" s="374">
        <f t="shared" ref="E85" si="42">B85*D85</f>
        <v>0</v>
      </c>
      <c r="F85" s="336"/>
      <c r="G85" s="371" t="s">
        <v>793</v>
      </c>
      <c r="H85" s="372"/>
      <c r="I85" s="372" t="s">
        <v>563</v>
      </c>
      <c r="J85" s="373">
        <v>75</v>
      </c>
      <c r="K85" s="374">
        <f t="shared" ref="K85:K94" si="43">H85*J85</f>
        <v>0</v>
      </c>
      <c r="L85" s="319"/>
      <c r="M85" s="371" t="s">
        <v>793</v>
      </c>
      <c r="N85" s="372"/>
      <c r="O85" s="372" t="s">
        <v>563</v>
      </c>
      <c r="P85" s="373">
        <v>75</v>
      </c>
      <c r="Q85" s="374">
        <f t="shared" ref="Q85:Q94" si="44">N85*P85</f>
        <v>0</v>
      </c>
      <c r="R85" s="319"/>
      <c r="S85" s="371" t="s">
        <v>793</v>
      </c>
      <c r="T85" s="372"/>
      <c r="U85" s="372" t="s">
        <v>563</v>
      </c>
      <c r="V85" s="373">
        <v>75</v>
      </c>
      <c r="W85" s="374">
        <f t="shared" ref="W85:W94" si="45">T85*V85</f>
        <v>0</v>
      </c>
      <c r="X85" s="319"/>
      <c r="Y85" s="371" t="s">
        <v>793</v>
      </c>
      <c r="Z85" s="372"/>
      <c r="AA85" s="372" t="s">
        <v>563</v>
      </c>
      <c r="AB85" s="373">
        <v>75</v>
      </c>
      <c r="AC85" s="374">
        <f t="shared" ref="AC85:AC94" si="46">Z85*AB85</f>
        <v>0</v>
      </c>
      <c r="AD85" s="319"/>
      <c r="AE85" s="371" t="s">
        <v>793</v>
      </c>
      <c r="AF85" s="372"/>
      <c r="AG85" s="372" t="s">
        <v>563</v>
      </c>
      <c r="AH85" s="373">
        <v>75</v>
      </c>
      <c r="AI85" s="374">
        <f t="shared" ref="AI85:AI94" si="47">AF85*AH85</f>
        <v>0</v>
      </c>
      <c r="AJ85" s="319"/>
    </row>
    <row r="86" spans="1:36" s="319" customFormat="1" ht="32.25" x14ac:dyDescent="0.25">
      <c r="A86" s="371" t="s">
        <v>629</v>
      </c>
      <c r="B86" s="372"/>
      <c r="C86" s="372" t="s">
        <v>563</v>
      </c>
      <c r="D86" s="373">
        <v>75</v>
      </c>
      <c r="E86" s="374">
        <f t="shared" ref="E86" si="48">B86*D86</f>
        <v>0</v>
      </c>
      <c r="F86" s="336"/>
      <c r="G86" s="371" t="s">
        <v>629</v>
      </c>
      <c r="H86" s="372"/>
      <c r="I86" s="372" t="s">
        <v>563</v>
      </c>
      <c r="J86" s="373">
        <v>75</v>
      </c>
      <c r="K86" s="374">
        <f t="shared" ref="K86" si="49">H86*J86</f>
        <v>0</v>
      </c>
      <c r="M86" s="371" t="s">
        <v>629</v>
      </c>
      <c r="N86" s="372"/>
      <c r="O86" s="372" t="s">
        <v>563</v>
      </c>
      <c r="P86" s="373">
        <v>75</v>
      </c>
      <c r="Q86" s="374">
        <f t="shared" ref="Q86" si="50">N86*P86</f>
        <v>0</v>
      </c>
      <c r="S86" s="371" t="s">
        <v>629</v>
      </c>
      <c r="T86" s="372"/>
      <c r="U86" s="372" t="s">
        <v>563</v>
      </c>
      <c r="V86" s="373">
        <v>75</v>
      </c>
      <c r="W86" s="374">
        <f t="shared" ref="W86" si="51">T86*V86</f>
        <v>0</v>
      </c>
      <c r="Y86" s="371" t="s">
        <v>629</v>
      </c>
      <c r="Z86" s="372"/>
      <c r="AA86" s="372" t="s">
        <v>563</v>
      </c>
      <c r="AB86" s="373">
        <v>75</v>
      </c>
      <c r="AC86" s="374">
        <f t="shared" ref="AC86" si="52">Z86*AB86</f>
        <v>0</v>
      </c>
      <c r="AE86" s="371" t="s">
        <v>629</v>
      </c>
      <c r="AF86" s="372"/>
      <c r="AG86" s="372" t="s">
        <v>563</v>
      </c>
      <c r="AH86" s="373">
        <v>75</v>
      </c>
      <c r="AI86" s="374">
        <f t="shared" ref="AI86" si="53">AF86*AH86</f>
        <v>0</v>
      </c>
    </row>
    <row r="87" spans="1:36" s="126" customFormat="1" ht="30" x14ac:dyDescent="0.25">
      <c r="A87" s="371" t="s">
        <v>144</v>
      </c>
      <c r="B87" s="372"/>
      <c r="C87" s="372" t="s">
        <v>563</v>
      </c>
      <c r="D87" s="373">
        <v>150</v>
      </c>
      <c r="E87" s="374">
        <f t="shared" ref="E87" si="54">B87*D87</f>
        <v>0</v>
      </c>
      <c r="F87" s="336"/>
      <c r="G87" s="371" t="s">
        <v>144</v>
      </c>
      <c r="H87" s="372"/>
      <c r="I87" s="372" t="s">
        <v>563</v>
      </c>
      <c r="J87" s="373">
        <v>150</v>
      </c>
      <c r="K87" s="374">
        <f t="shared" si="43"/>
        <v>0</v>
      </c>
      <c r="L87" s="319"/>
      <c r="M87" s="371" t="s">
        <v>144</v>
      </c>
      <c r="N87" s="372"/>
      <c r="O87" s="372" t="s">
        <v>563</v>
      </c>
      <c r="P87" s="373">
        <v>150</v>
      </c>
      <c r="Q87" s="374">
        <f t="shared" si="44"/>
        <v>0</v>
      </c>
      <c r="R87" s="319"/>
      <c r="S87" s="371" t="s">
        <v>144</v>
      </c>
      <c r="T87" s="372"/>
      <c r="U87" s="372" t="s">
        <v>563</v>
      </c>
      <c r="V87" s="373">
        <v>150</v>
      </c>
      <c r="W87" s="374">
        <f t="shared" si="45"/>
        <v>0</v>
      </c>
      <c r="X87" s="319"/>
      <c r="Y87" s="371" t="s">
        <v>144</v>
      </c>
      <c r="Z87" s="372"/>
      <c r="AA87" s="372" t="s">
        <v>563</v>
      </c>
      <c r="AB87" s="373">
        <v>150</v>
      </c>
      <c r="AC87" s="374">
        <f t="shared" si="46"/>
        <v>0</v>
      </c>
      <c r="AD87" s="319"/>
      <c r="AE87" s="371" t="s">
        <v>144</v>
      </c>
      <c r="AF87" s="372"/>
      <c r="AG87" s="372" t="s">
        <v>563</v>
      </c>
      <c r="AH87" s="373">
        <v>150</v>
      </c>
      <c r="AI87" s="374">
        <f t="shared" si="47"/>
        <v>0</v>
      </c>
      <c r="AJ87" s="319"/>
    </row>
    <row r="88" spans="1:36" s="126" customFormat="1" ht="30" x14ac:dyDescent="0.25">
      <c r="A88" s="371" t="s">
        <v>628</v>
      </c>
      <c r="B88" s="372"/>
      <c r="C88" s="372" t="s">
        <v>563</v>
      </c>
      <c r="D88" s="373">
        <v>170</v>
      </c>
      <c r="E88" s="374">
        <f t="shared" ref="E88" si="55">B88*D88</f>
        <v>0</v>
      </c>
      <c r="F88" s="336"/>
      <c r="G88" s="371" t="s">
        <v>628</v>
      </c>
      <c r="H88" s="372"/>
      <c r="I88" s="372" t="s">
        <v>563</v>
      </c>
      <c r="J88" s="373">
        <v>170</v>
      </c>
      <c r="K88" s="374">
        <f t="shared" si="43"/>
        <v>0</v>
      </c>
      <c r="L88" s="319"/>
      <c r="M88" s="371" t="s">
        <v>628</v>
      </c>
      <c r="N88" s="372"/>
      <c r="O88" s="372" t="s">
        <v>563</v>
      </c>
      <c r="P88" s="373">
        <v>170</v>
      </c>
      <c r="Q88" s="374">
        <f t="shared" si="44"/>
        <v>0</v>
      </c>
      <c r="R88" s="319"/>
      <c r="S88" s="371" t="s">
        <v>628</v>
      </c>
      <c r="T88" s="372"/>
      <c r="U88" s="372" t="s">
        <v>563</v>
      </c>
      <c r="V88" s="373">
        <v>170</v>
      </c>
      <c r="W88" s="374">
        <f t="shared" si="45"/>
        <v>0</v>
      </c>
      <c r="X88" s="319"/>
      <c r="Y88" s="371" t="s">
        <v>628</v>
      </c>
      <c r="Z88" s="372"/>
      <c r="AA88" s="372" t="s">
        <v>563</v>
      </c>
      <c r="AB88" s="373">
        <v>170</v>
      </c>
      <c r="AC88" s="374">
        <f t="shared" si="46"/>
        <v>0</v>
      </c>
      <c r="AD88" s="319"/>
      <c r="AE88" s="371" t="s">
        <v>628</v>
      </c>
      <c r="AF88" s="372"/>
      <c r="AG88" s="372" t="s">
        <v>563</v>
      </c>
      <c r="AH88" s="373">
        <v>170</v>
      </c>
      <c r="AI88" s="374">
        <f t="shared" si="47"/>
        <v>0</v>
      </c>
      <c r="AJ88" s="319"/>
    </row>
    <row r="89" spans="1:36" s="126" customFormat="1" ht="17.25" x14ac:dyDescent="0.25">
      <c r="A89" s="371" t="s">
        <v>573</v>
      </c>
      <c r="B89" s="372"/>
      <c r="C89" s="372" t="s">
        <v>563</v>
      </c>
      <c r="D89" s="373">
        <v>53</v>
      </c>
      <c r="E89" s="374">
        <f t="shared" ref="E89" si="56">B89*D89</f>
        <v>0</v>
      </c>
      <c r="F89" s="336"/>
      <c r="G89" s="371" t="s">
        <v>573</v>
      </c>
      <c r="H89" s="372"/>
      <c r="I89" s="372" t="s">
        <v>563</v>
      </c>
      <c r="J89" s="373">
        <v>53</v>
      </c>
      <c r="K89" s="374">
        <f t="shared" si="43"/>
        <v>0</v>
      </c>
      <c r="L89" s="319"/>
      <c r="M89" s="371" t="s">
        <v>573</v>
      </c>
      <c r="N89" s="372"/>
      <c r="O89" s="372" t="s">
        <v>563</v>
      </c>
      <c r="P89" s="373">
        <v>53</v>
      </c>
      <c r="Q89" s="374">
        <f t="shared" si="44"/>
        <v>0</v>
      </c>
      <c r="R89" s="319"/>
      <c r="S89" s="371" t="s">
        <v>573</v>
      </c>
      <c r="T89" s="372"/>
      <c r="U89" s="372" t="s">
        <v>563</v>
      </c>
      <c r="V89" s="373">
        <v>53</v>
      </c>
      <c r="W89" s="374">
        <f t="shared" si="45"/>
        <v>0</v>
      </c>
      <c r="X89" s="319"/>
      <c r="Y89" s="371" t="s">
        <v>573</v>
      </c>
      <c r="Z89" s="372"/>
      <c r="AA89" s="372" t="s">
        <v>563</v>
      </c>
      <c r="AB89" s="373">
        <v>53</v>
      </c>
      <c r="AC89" s="374">
        <f t="shared" si="46"/>
        <v>0</v>
      </c>
      <c r="AD89" s="319"/>
      <c r="AE89" s="371" t="s">
        <v>573</v>
      </c>
      <c r="AF89" s="372"/>
      <c r="AG89" s="372" t="s">
        <v>563</v>
      </c>
      <c r="AH89" s="373">
        <v>53</v>
      </c>
      <c r="AI89" s="374">
        <f t="shared" si="47"/>
        <v>0</v>
      </c>
      <c r="AJ89" s="319"/>
    </row>
    <row r="90" spans="1:36" s="126" customFormat="1" ht="30" x14ac:dyDescent="0.25">
      <c r="A90" s="371" t="s">
        <v>740</v>
      </c>
      <c r="B90" s="372"/>
      <c r="C90" s="372" t="s">
        <v>563</v>
      </c>
      <c r="D90" s="373">
        <v>238</v>
      </c>
      <c r="E90" s="374">
        <f t="shared" ref="E90" si="57">B90*D90</f>
        <v>0</v>
      </c>
      <c r="F90" s="336"/>
      <c r="G90" s="371" t="s">
        <v>740</v>
      </c>
      <c r="H90" s="372"/>
      <c r="I90" s="372" t="s">
        <v>563</v>
      </c>
      <c r="J90" s="373">
        <v>238</v>
      </c>
      <c r="K90" s="374">
        <f t="shared" si="43"/>
        <v>0</v>
      </c>
      <c r="L90" s="319"/>
      <c r="M90" s="371" t="s">
        <v>740</v>
      </c>
      <c r="N90" s="372"/>
      <c r="O90" s="372" t="s">
        <v>563</v>
      </c>
      <c r="P90" s="373">
        <v>238</v>
      </c>
      <c r="Q90" s="374">
        <f t="shared" si="44"/>
        <v>0</v>
      </c>
      <c r="R90" s="319"/>
      <c r="S90" s="371" t="s">
        <v>740</v>
      </c>
      <c r="T90" s="372"/>
      <c r="U90" s="372" t="s">
        <v>563</v>
      </c>
      <c r="V90" s="373">
        <v>238</v>
      </c>
      <c r="W90" s="374">
        <f t="shared" si="45"/>
        <v>0</v>
      </c>
      <c r="X90" s="319"/>
      <c r="Y90" s="371" t="s">
        <v>740</v>
      </c>
      <c r="Z90" s="372"/>
      <c r="AA90" s="372" t="s">
        <v>563</v>
      </c>
      <c r="AB90" s="373">
        <v>238</v>
      </c>
      <c r="AC90" s="374">
        <f t="shared" si="46"/>
        <v>0</v>
      </c>
      <c r="AD90" s="319"/>
      <c r="AE90" s="371" t="s">
        <v>740</v>
      </c>
      <c r="AF90" s="372"/>
      <c r="AG90" s="372" t="s">
        <v>563</v>
      </c>
      <c r="AH90" s="373">
        <v>238</v>
      </c>
      <c r="AI90" s="374">
        <f t="shared" si="47"/>
        <v>0</v>
      </c>
      <c r="AJ90" s="319"/>
    </row>
    <row r="91" spans="1:36" s="126" customFormat="1" ht="17.25" x14ac:dyDescent="0.25">
      <c r="A91" s="371" t="s">
        <v>574</v>
      </c>
      <c r="B91" s="372"/>
      <c r="C91" s="372" t="s">
        <v>563</v>
      </c>
      <c r="D91" s="373">
        <v>106</v>
      </c>
      <c r="E91" s="374">
        <f t="shared" ref="E91" si="58">B91*D91</f>
        <v>0</v>
      </c>
      <c r="F91" s="336"/>
      <c r="G91" s="371" t="s">
        <v>574</v>
      </c>
      <c r="H91" s="372"/>
      <c r="I91" s="372" t="s">
        <v>563</v>
      </c>
      <c r="J91" s="373">
        <v>106</v>
      </c>
      <c r="K91" s="374">
        <f t="shared" si="43"/>
        <v>0</v>
      </c>
      <c r="L91" s="319"/>
      <c r="M91" s="371" t="s">
        <v>574</v>
      </c>
      <c r="N91" s="372"/>
      <c r="O91" s="372" t="s">
        <v>563</v>
      </c>
      <c r="P91" s="373">
        <v>106</v>
      </c>
      <c r="Q91" s="374">
        <f t="shared" si="44"/>
        <v>0</v>
      </c>
      <c r="R91" s="319"/>
      <c r="S91" s="371" t="s">
        <v>574</v>
      </c>
      <c r="T91" s="372"/>
      <c r="U91" s="372" t="s">
        <v>563</v>
      </c>
      <c r="V91" s="373">
        <v>106</v>
      </c>
      <c r="W91" s="374">
        <f t="shared" si="45"/>
        <v>0</v>
      </c>
      <c r="X91" s="319"/>
      <c r="Y91" s="371" t="s">
        <v>574</v>
      </c>
      <c r="Z91" s="372"/>
      <c r="AA91" s="372" t="s">
        <v>563</v>
      </c>
      <c r="AB91" s="373">
        <v>106</v>
      </c>
      <c r="AC91" s="374">
        <f t="shared" si="46"/>
        <v>0</v>
      </c>
      <c r="AD91" s="319"/>
      <c r="AE91" s="371" t="s">
        <v>574</v>
      </c>
      <c r="AF91" s="372"/>
      <c r="AG91" s="372" t="s">
        <v>563</v>
      </c>
      <c r="AH91" s="373">
        <v>106</v>
      </c>
      <c r="AI91" s="374">
        <f t="shared" si="47"/>
        <v>0</v>
      </c>
      <c r="AJ91" s="319"/>
    </row>
    <row r="92" spans="1:36" s="126" customFormat="1" ht="17.25" x14ac:dyDescent="0.25">
      <c r="A92" s="371" t="s">
        <v>575</v>
      </c>
      <c r="B92" s="372"/>
      <c r="C92" s="372" t="s">
        <v>563</v>
      </c>
      <c r="D92" s="373">
        <v>231</v>
      </c>
      <c r="E92" s="374">
        <f t="shared" ref="E92" si="59">B92*D92</f>
        <v>0</v>
      </c>
      <c r="F92" s="336"/>
      <c r="G92" s="371" t="s">
        <v>575</v>
      </c>
      <c r="H92" s="372"/>
      <c r="I92" s="372" t="s">
        <v>563</v>
      </c>
      <c r="J92" s="373">
        <v>231</v>
      </c>
      <c r="K92" s="374">
        <f t="shared" si="43"/>
        <v>0</v>
      </c>
      <c r="L92" s="319"/>
      <c r="M92" s="371" t="s">
        <v>575</v>
      </c>
      <c r="N92" s="372"/>
      <c r="O92" s="372" t="s">
        <v>563</v>
      </c>
      <c r="P92" s="373">
        <v>231</v>
      </c>
      <c r="Q92" s="374">
        <f t="shared" si="44"/>
        <v>0</v>
      </c>
      <c r="R92" s="319"/>
      <c r="S92" s="371" t="s">
        <v>575</v>
      </c>
      <c r="T92" s="372"/>
      <c r="U92" s="372" t="s">
        <v>563</v>
      </c>
      <c r="V92" s="373">
        <v>231</v>
      </c>
      <c r="W92" s="374">
        <f t="shared" si="45"/>
        <v>0</v>
      </c>
      <c r="X92" s="319"/>
      <c r="Y92" s="371" t="s">
        <v>575</v>
      </c>
      <c r="Z92" s="372"/>
      <c r="AA92" s="372" t="s">
        <v>563</v>
      </c>
      <c r="AB92" s="373">
        <v>231</v>
      </c>
      <c r="AC92" s="374">
        <f t="shared" si="46"/>
        <v>0</v>
      </c>
      <c r="AD92" s="319"/>
      <c r="AE92" s="371" t="s">
        <v>575</v>
      </c>
      <c r="AF92" s="372"/>
      <c r="AG92" s="372" t="s">
        <v>563</v>
      </c>
      <c r="AH92" s="373">
        <v>231</v>
      </c>
      <c r="AI92" s="374">
        <f t="shared" si="47"/>
        <v>0</v>
      </c>
      <c r="AJ92" s="319"/>
    </row>
    <row r="93" spans="1:36" s="126" customFormat="1" x14ac:dyDescent="0.25">
      <c r="A93" s="371" t="s">
        <v>162</v>
      </c>
      <c r="B93" s="372"/>
      <c r="C93" s="372" t="s">
        <v>563</v>
      </c>
      <c r="D93" s="373">
        <v>0</v>
      </c>
      <c r="E93" s="374">
        <f t="shared" ref="E93" si="60">B93*D93</f>
        <v>0</v>
      </c>
      <c r="F93" s="336"/>
      <c r="G93" s="371" t="s">
        <v>162</v>
      </c>
      <c r="H93" s="372"/>
      <c r="I93" s="372" t="s">
        <v>563</v>
      </c>
      <c r="J93" s="373">
        <v>0</v>
      </c>
      <c r="K93" s="374">
        <f t="shared" si="43"/>
        <v>0</v>
      </c>
      <c r="L93" s="319"/>
      <c r="M93" s="371" t="s">
        <v>162</v>
      </c>
      <c r="N93" s="372"/>
      <c r="O93" s="372" t="s">
        <v>563</v>
      </c>
      <c r="P93" s="373">
        <v>0</v>
      </c>
      <c r="Q93" s="374">
        <f t="shared" si="44"/>
        <v>0</v>
      </c>
      <c r="R93" s="319"/>
      <c r="S93" s="371" t="s">
        <v>162</v>
      </c>
      <c r="T93" s="372"/>
      <c r="U93" s="372" t="s">
        <v>563</v>
      </c>
      <c r="V93" s="373">
        <v>0</v>
      </c>
      <c r="W93" s="374">
        <f t="shared" si="45"/>
        <v>0</v>
      </c>
      <c r="X93" s="319"/>
      <c r="Y93" s="371" t="s">
        <v>162</v>
      </c>
      <c r="Z93" s="372"/>
      <c r="AA93" s="372" t="s">
        <v>563</v>
      </c>
      <c r="AB93" s="373">
        <v>0</v>
      </c>
      <c r="AC93" s="374">
        <f t="shared" si="46"/>
        <v>0</v>
      </c>
      <c r="AD93" s="319"/>
      <c r="AE93" s="371" t="s">
        <v>162</v>
      </c>
      <c r="AF93" s="372"/>
      <c r="AG93" s="372" t="s">
        <v>563</v>
      </c>
      <c r="AH93" s="373">
        <v>0</v>
      </c>
      <c r="AI93" s="374">
        <f t="shared" si="47"/>
        <v>0</v>
      </c>
      <c r="AJ93" s="319"/>
    </row>
    <row r="94" spans="1:36" s="126" customFormat="1" ht="15.75" thickBot="1" x14ac:dyDescent="0.3">
      <c r="A94" s="375" t="s">
        <v>162</v>
      </c>
      <c r="B94" s="376"/>
      <c r="C94" s="376" t="s">
        <v>563</v>
      </c>
      <c r="D94" s="377">
        <v>0</v>
      </c>
      <c r="E94" s="378">
        <f t="shared" ref="E94" si="61">B94*D94</f>
        <v>0</v>
      </c>
      <c r="F94" s="336"/>
      <c r="G94" s="375" t="s">
        <v>162</v>
      </c>
      <c r="H94" s="376"/>
      <c r="I94" s="376" t="s">
        <v>563</v>
      </c>
      <c r="J94" s="377">
        <v>0</v>
      </c>
      <c r="K94" s="378">
        <f t="shared" si="43"/>
        <v>0</v>
      </c>
      <c r="L94" s="319"/>
      <c r="M94" s="375" t="s">
        <v>162</v>
      </c>
      <c r="N94" s="376"/>
      <c r="O94" s="376" t="s">
        <v>563</v>
      </c>
      <c r="P94" s="377">
        <v>0</v>
      </c>
      <c r="Q94" s="378">
        <f t="shared" si="44"/>
        <v>0</v>
      </c>
      <c r="R94" s="319"/>
      <c r="S94" s="375" t="s">
        <v>162</v>
      </c>
      <c r="T94" s="376"/>
      <c r="U94" s="376" t="s">
        <v>563</v>
      </c>
      <c r="V94" s="377">
        <v>0</v>
      </c>
      <c r="W94" s="378">
        <f t="shared" si="45"/>
        <v>0</v>
      </c>
      <c r="X94" s="319"/>
      <c r="Y94" s="375" t="s">
        <v>162</v>
      </c>
      <c r="Z94" s="376"/>
      <c r="AA94" s="376" t="s">
        <v>563</v>
      </c>
      <c r="AB94" s="377">
        <v>0</v>
      </c>
      <c r="AC94" s="378">
        <f t="shared" si="46"/>
        <v>0</v>
      </c>
      <c r="AD94" s="319"/>
      <c r="AE94" s="375" t="s">
        <v>162</v>
      </c>
      <c r="AF94" s="376"/>
      <c r="AG94" s="376" t="s">
        <v>563</v>
      </c>
      <c r="AH94" s="377">
        <v>0</v>
      </c>
      <c r="AI94" s="378">
        <f t="shared" si="47"/>
        <v>0</v>
      </c>
      <c r="AJ94" s="319"/>
    </row>
    <row r="95" spans="1:36" s="126" customFormat="1" ht="16.5" thickTop="1" thickBot="1" x14ac:dyDescent="0.3">
      <c r="A95" s="323" t="s">
        <v>149</v>
      </c>
      <c r="B95" s="348">
        <v>0</v>
      </c>
      <c r="C95" s="348"/>
      <c r="D95" s="379"/>
      <c r="E95" s="380">
        <f>SUM(E85:E94)</f>
        <v>0</v>
      </c>
      <c r="F95" s="336"/>
      <c r="G95" s="323" t="s">
        <v>149</v>
      </c>
      <c r="H95" s="348">
        <v>0</v>
      </c>
      <c r="I95" s="348"/>
      <c r="J95" s="379"/>
      <c r="K95" s="380">
        <f>SUM(K85:K94)</f>
        <v>0</v>
      </c>
      <c r="L95" s="319"/>
      <c r="M95" s="323" t="s">
        <v>149</v>
      </c>
      <c r="N95" s="348">
        <v>0</v>
      </c>
      <c r="O95" s="348"/>
      <c r="P95" s="379"/>
      <c r="Q95" s="380">
        <f>SUM(Q85:Q94)</f>
        <v>0</v>
      </c>
      <c r="R95" s="319"/>
      <c r="S95" s="323" t="s">
        <v>149</v>
      </c>
      <c r="T95" s="348">
        <v>0</v>
      </c>
      <c r="U95" s="348"/>
      <c r="V95" s="379"/>
      <c r="W95" s="380">
        <f>SUM(W85:W94)</f>
        <v>0</v>
      </c>
      <c r="X95" s="319"/>
      <c r="Y95" s="323" t="s">
        <v>149</v>
      </c>
      <c r="Z95" s="348">
        <v>0</v>
      </c>
      <c r="AA95" s="348"/>
      <c r="AB95" s="379"/>
      <c r="AC95" s="380">
        <f>SUM(AC85:AC94)</f>
        <v>0</v>
      </c>
      <c r="AD95" s="319"/>
      <c r="AE95" s="323" t="s">
        <v>149</v>
      </c>
      <c r="AF95" s="348">
        <v>0</v>
      </c>
      <c r="AG95" s="348"/>
      <c r="AH95" s="379"/>
      <c r="AI95" s="380">
        <f>SUM(AI85:AI94)</f>
        <v>0</v>
      </c>
      <c r="AJ95" s="319"/>
    </row>
    <row r="96" spans="1:36" s="126" customFormat="1" x14ac:dyDescent="0.25">
      <c r="A96" s="370" t="s">
        <v>561</v>
      </c>
      <c r="B96" s="338" t="s">
        <v>576</v>
      </c>
      <c r="C96" s="365" t="s">
        <v>137</v>
      </c>
      <c r="D96" s="390" t="s">
        <v>141</v>
      </c>
      <c r="E96" s="391" t="s">
        <v>142</v>
      </c>
      <c r="F96" s="336"/>
      <c r="G96" s="370" t="s">
        <v>561</v>
      </c>
      <c r="H96" s="338" t="s">
        <v>576</v>
      </c>
      <c r="I96" s="365" t="s">
        <v>137</v>
      </c>
      <c r="J96" s="390" t="s">
        <v>141</v>
      </c>
      <c r="K96" s="391" t="s">
        <v>142</v>
      </c>
      <c r="L96" s="319"/>
      <c r="M96" s="370" t="s">
        <v>561</v>
      </c>
      <c r="N96" s="338" t="s">
        <v>576</v>
      </c>
      <c r="O96" s="365" t="s">
        <v>137</v>
      </c>
      <c r="P96" s="390" t="s">
        <v>141</v>
      </c>
      <c r="Q96" s="391" t="s">
        <v>142</v>
      </c>
      <c r="R96" s="319"/>
      <c r="S96" s="370" t="s">
        <v>561</v>
      </c>
      <c r="T96" s="338" t="s">
        <v>576</v>
      </c>
      <c r="U96" s="365" t="s">
        <v>137</v>
      </c>
      <c r="V96" s="390" t="s">
        <v>141</v>
      </c>
      <c r="W96" s="391" t="s">
        <v>142</v>
      </c>
      <c r="X96" s="319"/>
      <c r="Y96" s="370" t="s">
        <v>561</v>
      </c>
      <c r="Z96" s="338" t="s">
        <v>576</v>
      </c>
      <c r="AA96" s="365" t="s">
        <v>137</v>
      </c>
      <c r="AB96" s="390" t="s">
        <v>141</v>
      </c>
      <c r="AC96" s="391" t="s">
        <v>142</v>
      </c>
      <c r="AD96" s="319"/>
      <c r="AE96" s="370" t="s">
        <v>561</v>
      </c>
      <c r="AF96" s="338" t="s">
        <v>576</v>
      </c>
      <c r="AG96" s="365" t="s">
        <v>137</v>
      </c>
      <c r="AH96" s="390" t="s">
        <v>141</v>
      </c>
      <c r="AI96" s="391" t="s">
        <v>142</v>
      </c>
      <c r="AJ96" s="319"/>
    </row>
    <row r="97" spans="1:36" s="126" customFormat="1" ht="32.25" x14ac:dyDescent="0.25">
      <c r="A97" s="371" t="s">
        <v>629</v>
      </c>
      <c r="B97" s="372"/>
      <c r="C97" s="372" t="s">
        <v>563</v>
      </c>
      <c r="D97" s="373">
        <v>73</v>
      </c>
      <c r="E97" s="374">
        <f t="shared" ref="E97:E106" si="62">B97*D97</f>
        <v>0</v>
      </c>
      <c r="F97" s="336"/>
      <c r="G97" s="371" t="s">
        <v>629</v>
      </c>
      <c r="H97" s="372"/>
      <c r="I97" s="372" t="s">
        <v>563</v>
      </c>
      <c r="J97" s="373">
        <v>73</v>
      </c>
      <c r="K97" s="374">
        <f t="shared" ref="K97:K106" si="63">H97*J97</f>
        <v>0</v>
      </c>
      <c r="L97" s="319"/>
      <c r="M97" s="371" t="s">
        <v>629</v>
      </c>
      <c r="N97" s="372"/>
      <c r="O97" s="372" t="s">
        <v>563</v>
      </c>
      <c r="P97" s="373">
        <v>73</v>
      </c>
      <c r="Q97" s="374">
        <f t="shared" ref="Q97:Q106" si="64">N97*P97</f>
        <v>0</v>
      </c>
      <c r="R97" s="319"/>
      <c r="S97" s="371" t="s">
        <v>629</v>
      </c>
      <c r="T97" s="372"/>
      <c r="U97" s="372" t="s">
        <v>563</v>
      </c>
      <c r="V97" s="373">
        <v>73</v>
      </c>
      <c r="W97" s="374">
        <f t="shared" ref="W97:W106" si="65">T97*V97</f>
        <v>0</v>
      </c>
      <c r="X97" s="319"/>
      <c r="Y97" s="371" t="s">
        <v>629</v>
      </c>
      <c r="Z97" s="372"/>
      <c r="AA97" s="372" t="s">
        <v>563</v>
      </c>
      <c r="AB97" s="373">
        <v>73</v>
      </c>
      <c r="AC97" s="374">
        <f t="shared" ref="AC97:AC106" si="66">Z97*AB97</f>
        <v>0</v>
      </c>
      <c r="AD97" s="319"/>
      <c r="AE97" s="371" t="s">
        <v>629</v>
      </c>
      <c r="AF97" s="372"/>
      <c r="AG97" s="372" t="s">
        <v>563</v>
      </c>
      <c r="AH97" s="373">
        <v>73</v>
      </c>
      <c r="AI97" s="374">
        <f t="shared" ref="AI97:AI106" si="67">AF97*AH97</f>
        <v>0</v>
      </c>
      <c r="AJ97" s="319"/>
    </row>
    <row r="98" spans="1:36" s="126" customFormat="1" ht="30" x14ac:dyDescent="0.25">
      <c r="A98" s="371" t="s">
        <v>144</v>
      </c>
      <c r="B98" s="372"/>
      <c r="C98" s="372" t="s">
        <v>563</v>
      </c>
      <c r="D98" s="373">
        <v>150</v>
      </c>
      <c r="E98" s="374">
        <f t="shared" si="62"/>
        <v>0</v>
      </c>
      <c r="F98" s="336"/>
      <c r="G98" s="371" t="s">
        <v>144</v>
      </c>
      <c r="H98" s="372"/>
      <c r="I98" s="372" t="s">
        <v>563</v>
      </c>
      <c r="J98" s="373">
        <v>150</v>
      </c>
      <c r="K98" s="374">
        <f t="shared" si="63"/>
        <v>0</v>
      </c>
      <c r="L98" s="319"/>
      <c r="M98" s="371" t="s">
        <v>144</v>
      </c>
      <c r="N98" s="372"/>
      <c r="O98" s="372" t="s">
        <v>563</v>
      </c>
      <c r="P98" s="373">
        <v>150</v>
      </c>
      <c r="Q98" s="374">
        <f t="shared" si="64"/>
        <v>0</v>
      </c>
      <c r="R98" s="319"/>
      <c r="S98" s="371" t="s">
        <v>144</v>
      </c>
      <c r="T98" s="372"/>
      <c r="U98" s="372" t="s">
        <v>563</v>
      </c>
      <c r="V98" s="373">
        <v>150</v>
      </c>
      <c r="W98" s="374">
        <f t="shared" si="65"/>
        <v>0</v>
      </c>
      <c r="X98" s="319"/>
      <c r="Y98" s="371" t="s">
        <v>144</v>
      </c>
      <c r="Z98" s="372"/>
      <c r="AA98" s="372" t="s">
        <v>563</v>
      </c>
      <c r="AB98" s="373">
        <v>150</v>
      </c>
      <c r="AC98" s="374">
        <f t="shared" si="66"/>
        <v>0</v>
      </c>
      <c r="AD98" s="319"/>
      <c r="AE98" s="371" t="s">
        <v>144</v>
      </c>
      <c r="AF98" s="372"/>
      <c r="AG98" s="372" t="s">
        <v>563</v>
      </c>
      <c r="AH98" s="373">
        <v>150</v>
      </c>
      <c r="AI98" s="374">
        <f t="shared" si="67"/>
        <v>0</v>
      </c>
      <c r="AJ98" s="319"/>
    </row>
    <row r="99" spans="1:36" s="126" customFormat="1" ht="30" x14ac:dyDescent="0.25">
      <c r="A99" s="371" t="s">
        <v>146</v>
      </c>
      <c r="B99" s="372"/>
      <c r="C99" s="372" t="s">
        <v>563</v>
      </c>
      <c r="D99" s="373">
        <v>250</v>
      </c>
      <c r="E99" s="374">
        <f t="shared" si="62"/>
        <v>0</v>
      </c>
      <c r="F99" s="336"/>
      <c r="G99" s="371" t="s">
        <v>146</v>
      </c>
      <c r="H99" s="372"/>
      <c r="I99" s="372" t="s">
        <v>563</v>
      </c>
      <c r="J99" s="373">
        <v>250</v>
      </c>
      <c r="K99" s="374">
        <f t="shared" si="63"/>
        <v>0</v>
      </c>
      <c r="L99" s="319"/>
      <c r="M99" s="371" t="s">
        <v>146</v>
      </c>
      <c r="N99" s="372"/>
      <c r="O99" s="372" t="s">
        <v>563</v>
      </c>
      <c r="P99" s="373">
        <v>250</v>
      </c>
      <c r="Q99" s="374">
        <f t="shared" si="64"/>
        <v>0</v>
      </c>
      <c r="R99" s="319"/>
      <c r="S99" s="371" t="s">
        <v>146</v>
      </c>
      <c r="T99" s="372"/>
      <c r="U99" s="372" t="s">
        <v>563</v>
      </c>
      <c r="V99" s="373">
        <v>250</v>
      </c>
      <c r="W99" s="374">
        <f t="shared" si="65"/>
        <v>0</v>
      </c>
      <c r="X99" s="319"/>
      <c r="Y99" s="371" t="s">
        <v>146</v>
      </c>
      <c r="Z99" s="372"/>
      <c r="AA99" s="372" t="s">
        <v>563</v>
      </c>
      <c r="AB99" s="373">
        <v>250</v>
      </c>
      <c r="AC99" s="374">
        <f t="shared" si="66"/>
        <v>0</v>
      </c>
      <c r="AD99" s="319"/>
      <c r="AE99" s="371" t="s">
        <v>146</v>
      </c>
      <c r="AF99" s="372"/>
      <c r="AG99" s="372" t="s">
        <v>563</v>
      </c>
      <c r="AH99" s="373">
        <v>250</v>
      </c>
      <c r="AI99" s="374">
        <f t="shared" si="67"/>
        <v>0</v>
      </c>
      <c r="AJ99" s="319"/>
    </row>
    <row r="100" spans="1:36" s="126" customFormat="1" ht="30" x14ac:dyDescent="0.25">
      <c r="A100" s="371" t="s">
        <v>628</v>
      </c>
      <c r="B100" s="372"/>
      <c r="C100" s="372" t="s">
        <v>563</v>
      </c>
      <c r="D100" s="373">
        <v>170</v>
      </c>
      <c r="E100" s="374">
        <f t="shared" si="62"/>
        <v>0</v>
      </c>
      <c r="F100" s="336"/>
      <c r="G100" s="371" t="s">
        <v>628</v>
      </c>
      <c r="H100" s="372"/>
      <c r="I100" s="372" t="s">
        <v>563</v>
      </c>
      <c r="J100" s="373">
        <v>170</v>
      </c>
      <c r="K100" s="374">
        <f t="shared" si="63"/>
        <v>0</v>
      </c>
      <c r="L100" s="319"/>
      <c r="M100" s="371" t="s">
        <v>628</v>
      </c>
      <c r="N100" s="372"/>
      <c r="O100" s="372" t="s">
        <v>563</v>
      </c>
      <c r="P100" s="373">
        <v>170</v>
      </c>
      <c r="Q100" s="374">
        <f t="shared" si="64"/>
        <v>0</v>
      </c>
      <c r="R100" s="319"/>
      <c r="S100" s="371" t="s">
        <v>628</v>
      </c>
      <c r="T100" s="372"/>
      <c r="U100" s="372" t="s">
        <v>563</v>
      </c>
      <c r="V100" s="373">
        <v>170</v>
      </c>
      <c r="W100" s="374">
        <f t="shared" si="65"/>
        <v>0</v>
      </c>
      <c r="X100" s="319"/>
      <c r="Y100" s="371" t="s">
        <v>628</v>
      </c>
      <c r="Z100" s="372"/>
      <c r="AA100" s="372" t="s">
        <v>563</v>
      </c>
      <c r="AB100" s="373">
        <v>170</v>
      </c>
      <c r="AC100" s="374">
        <f t="shared" si="66"/>
        <v>0</v>
      </c>
      <c r="AD100" s="319"/>
      <c r="AE100" s="371" t="s">
        <v>628</v>
      </c>
      <c r="AF100" s="372"/>
      <c r="AG100" s="372" t="s">
        <v>563</v>
      </c>
      <c r="AH100" s="373">
        <v>170</v>
      </c>
      <c r="AI100" s="374">
        <f t="shared" si="67"/>
        <v>0</v>
      </c>
      <c r="AJ100" s="319"/>
    </row>
    <row r="101" spans="1:36" s="126" customFormat="1" ht="17.25" x14ac:dyDescent="0.25">
      <c r="A101" s="371" t="s">
        <v>573</v>
      </c>
      <c r="B101" s="372"/>
      <c r="C101" s="372" t="s">
        <v>563</v>
      </c>
      <c r="D101" s="373">
        <v>53</v>
      </c>
      <c r="E101" s="374">
        <f t="shared" si="62"/>
        <v>0</v>
      </c>
      <c r="F101" s="336"/>
      <c r="G101" s="371" t="s">
        <v>573</v>
      </c>
      <c r="H101" s="372"/>
      <c r="I101" s="372" t="s">
        <v>563</v>
      </c>
      <c r="J101" s="373">
        <v>53</v>
      </c>
      <c r="K101" s="374">
        <f t="shared" si="63"/>
        <v>0</v>
      </c>
      <c r="L101" s="319"/>
      <c r="M101" s="371" t="s">
        <v>573</v>
      </c>
      <c r="N101" s="372"/>
      <c r="O101" s="372" t="s">
        <v>563</v>
      </c>
      <c r="P101" s="373">
        <v>53</v>
      </c>
      <c r="Q101" s="374">
        <f t="shared" si="64"/>
        <v>0</v>
      </c>
      <c r="R101" s="319"/>
      <c r="S101" s="371" t="s">
        <v>573</v>
      </c>
      <c r="T101" s="372"/>
      <c r="U101" s="372" t="s">
        <v>563</v>
      </c>
      <c r="V101" s="373">
        <v>53</v>
      </c>
      <c r="W101" s="374">
        <f t="shared" si="65"/>
        <v>0</v>
      </c>
      <c r="X101" s="319"/>
      <c r="Y101" s="371" t="s">
        <v>573</v>
      </c>
      <c r="Z101" s="372"/>
      <c r="AA101" s="372" t="s">
        <v>563</v>
      </c>
      <c r="AB101" s="373">
        <v>53</v>
      </c>
      <c r="AC101" s="374">
        <f t="shared" si="66"/>
        <v>0</v>
      </c>
      <c r="AD101" s="319"/>
      <c r="AE101" s="371" t="s">
        <v>573</v>
      </c>
      <c r="AF101" s="372"/>
      <c r="AG101" s="372" t="s">
        <v>563</v>
      </c>
      <c r="AH101" s="373">
        <v>53</v>
      </c>
      <c r="AI101" s="374">
        <f t="shared" si="67"/>
        <v>0</v>
      </c>
      <c r="AJ101" s="319"/>
    </row>
    <row r="102" spans="1:36" s="126" customFormat="1" ht="30" x14ac:dyDescent="0.25">
      <c r="A102" s="371" t="s">
        <v>740</v>
      </c>
      <c r="B102" s="372"/>
      <c r="C102" s="372" t="s">
        <v>563</v>
      </c>
      <c r="D102" s="373">
        <v>238</v>
      </c>
      <c r="E102" s="374">
        <f t="shared" si="62"/>
        <v>0</v>
      </c>
      <c r="F102" s="336"/>
      <c r="G102" s="371" t="s">
        <v>740</v>
      </c>
      <c r="H102" s="372"/>
      <c r="I102" s="372" t="s">
        <v>563</v>
      </c>
      <c r="J102" s="373">
        <v>238</v>
      </c>
      <c r="K102" s="374">
        <f t="shared" si="63"/>
        <v>0</v>
      </c>
      <c r="L102" s="319"/>
      <c r="M102" s="371" t="s">
        <v>740</v>
      </c>
      <c r="N102" s="372"/>
      <c r="O102" s="372" t="s">
        <v>563</v>
      </c>
      <c r="P102" s="373">
        <v>238</v>
      </c>
      <c r="Q102" s="374">
        <f t="shared" si="64"/>
        <v>0</v>
      </c>
      <c r="R102" s="319"/>
      <c r="S102" s="371" t="s">
        <v>740</v>
      </c>
      <c r="T102" s="372"/>
      <c r="U102" s="372" t="s">
        <v>563</v>
      </c>
      <c r="V102" s="373">
        <v>238</v>
      </c>
      <c r="W102" s="374">
        <f t="shared" si="65"/>
        <v>0</v>
      </c>
      <c r="X102" s="319"/>
      <c r="Y102" s="371" t="s">
        <v>740</v>
      </c>
      <c r="Z102" s="372"/>
      <c r="AA102" s="372" t="s">
        <v>563</v>
      </c>
      <c r="AB102" s="373">
        <v>238</v>
      </c>
      <c r="AC102" s="374">
        <f t="shared" si="66"/>
        <v>0</v>
      </c>
      <c r="AD102" s="319"/>
      <c r="AE102" s="371" t="s">
        <v>740</v>
      </c>
      <c r="AF102" s="372"/>
      <c r="AG102" s="372" t="s">
        <v>563</v>
      </c>
      <c r="AH102" s="373">
        <v>238</v>
      </c>
      <c r="AI102" s="374">
        <f t="shared" si="67"/>
        <v>0</v>
      </c>
      <c r="AJ102" s="319"/>
    </row>
    <row r="103" spans="1:36" s="126" customFormat="1" ht="17.25" x14ac:dyDescent="0.25">
      <c r="A103" s="371" t="s">
        <v>574</v>
      </c>
      <c r="B103" s="372"/>
      <c r="C103" s="372" t="s">
        <v>563</v>
      </c>
      <c r="D103" s="373">
        <v>106</v>
      </c>
      <c r="E103" s="374">
        <f t="shared" si="62"/>
        <v>0</v>
      </c>
      <c r="F103" s="336"/>
      <c r="G103" s="371" t="s">
        <v>574</v>
      </c>
      <c r="H103" s="372"/>
      <c r="I103" s="372" t="s">
        <v>563</v>
      </c>
      <c r="J103" s="373">
        <v>106</v>
      </c>
      <c r="K103" s="374">
        <f t="shared" si="63"/>
        <v>0</v>
      </c>
      <c r="L103" s="319"/>
      <c r="M103" s="371" t="s">
        <v>574</v>
      </c>
      <c r="N103" s="372"/>
      <c r="O103" s="372" t="s">
        <v>563</v>
      </c>
      <c r="P103" s="373">
        <v>106</v>
      </c>
      <c r="Q103" s="374">
        <f t="shared" si="64"/>
        <v>0</v>
      </c>
      <c r="R103" s="319"/>
      <c r="S103" s="371" t="s">
        <v>574</v>
      </c>
      <c r="T103" s="372"/>
      <c r="U103" s="372" t="s">
        <v>563</v>
      </c>
      <c r="V103" s="373">
        <v>106</v>
      </c>
      <c r="W103" s="374">
        <f t="shared" si="65"/>
        <v>0</v>
      </c>
      <c r="X103" s="319"/>
      <c r="Y103" s="371" t="s">
        <v>574</v>
      </c>
      <c r="Z103" s="372"/>
      <c r="AA103" s="372" t="s">
        <v>563</v>
      </c>
      <c r="AB103" s="373">
        <v>106</v>
      </c>
      <c r="AC103" s="374">
        <f t="shared" si="66"/>
        <v>0</v>
      </c>
      <c r="AD103" s="319"/>
      <c r="AE103" s="371" t="s">
        <v>574</v>
      </c>
      <c r="AF103" s="372"/>
      <c r="AG103" s="372" t="s">
        <v>563</v>
      </c>
      <c r="AH103" s="373">
        <v>106</v>
      </c>
      <c r="AI103" s="374">
        <f t="shared" si="67"/>
        <v>0</v>
      </c>
      <c r="AJ103" s="319"/>
    </row>
    <row r="104" spans="1:36" s="126" customFormat="1" ht="17.25" x14ac:dyDescent="0.25">
      <c r="A104" s="371" t="s">
        <v>575</v>
      </c>
      <c r="B104" s="372"/>
      <c r="C104" s="372" t="s">
        <v>563</v>
      </c>
      <c r="D104" s="373">
        <v>231</v>
      </c>
      <c r="E104" s="374">
        <f t="shared" si="62"/>
        <v>0</v>
      </c>
      <c r="F104" s="336"/>
      <c r="G104" s="371" t="s">
        <v>575</v>
      </c>
      <c r="H104" s="372"/>
      <c r="I104" s="372" t="s">
        <v>563</v>
      </c>
      <c r="J104" s="373">
        <v>231</v>
      </c>
      <c r="K104" s="374">
        <f t="shared" si="63"/>
        <v>0</v>
      </c>
      <c r="L104" s="319"/>
      <c r="M104" s="371" t="s">
        <v>575</v>
      </c>
      <c r="N104" s="372"/>
      <c r="O104" s="372" t="s">
        <v>563</v>
      </c>
      <c r="P104" s="373">
        <v>231</v>
      </c>
      <c r="Q104" s="374">
        <f t="shared" si="64"/>
        <v>0</v>
      </c>
      <c r="R104" s="319"/>
      <c r="S104" s="371" t="s">
        <v>575</v>
      </c>
      <c r="T104" s="372"/>
      <c r="U104" s="372" t="s">
        <v>563</v>
      </c>
      <c r="V104" s="373">
        <v>231</v>
      </c>
      <c r="W104" s="374">
        <f t="shared" si="65"/>
        <v>0</v>
      </c>
      <c r="X104" s="319"/>
      <c r="Y104" s="371" t="s">
        <v>575</v>
      </c>
      <c r="Z104" s="372"/>
      <c r="AA104" s="372" t="s">
        <v>563</v>
      </c>
      <c r="AB104" s="373">
        <v>231</v>
      </c>
      <c r="AC104" s="374">
        <f t="shared" si="66"/>
        <v>0</v>
      </c>
      <c r="AD104" s="319"/>
      <c r="AE104" s="371" t="s">
        <v>575</v>
      </c>
      <c r="AF104" s="372"/>
      <c r="AG104" s="372" t="s">
        <v>563</v>
      </c>
      <c r="AH104" s="373">
        <v>231</v>
      </c>
      <c r="AI104" s="374">
        <f t="shared" si="67"/>
        <v>0</v>
      </c>
      <c r="AJ104" s="319"/>
    </row>
    <row r="105" spans="1:36" s="126" customFormat="1" x14ac:dyDescent="0.25">
      <c r="A105" s="371" t="s">
        <v>162</v>
      </c>
      <c r="B105" s="372"/>
      <c r="C105" s="372" t="s">
        <v>563</v>
      </c>
      <c r="D105" s="373">
        <v>0</v>
      </c>
      <c r="E105" s="374">
        <f t="shared" si="62"/>
        <v>0</v>
      </c>
      <c r="F105" s="336"/>
      <c r="G105" s="371" t="s">
        <v>162</v>
      </c>
      <c r="H105" s="372"/>
      <c r="I105" s="372" t="s">
        <v>563</v>
      </c>
      <c r="J105" s="373">
        <v>0</v>
      </c>
      <c r="K105" s="374">
        <f t="shared" si="63"/>
        <v>0</v>
      </c>
      <c r="L105" s="319"/>
      <c r="M105" s="371" t="s">
        <v>162</v>
      </c>
      <c r="N105" s="372"/>
      <c r="O105" s="372" t="s">
        <v>563</v>
      </c>
      <c r="P105" s="373">
        <v>0</v>
      </c>
      <c r="Q105" s="374">
        <f t="shared" si="64"/>
        <v>0</v>
      </c>
      <c r="R105" s="319"/>
      <c r="S105" s="371" t="s">
        <v>162</v>
      </c>
      <c r="T105" s="372"/>
      <c r="U105" s="372" t="s">
        <v>563</v>
      </c>
      <c r="V105" s="373">
        <v>0</v>
      </c>
      <c r="W105" s="374">
        <f t="shared" si="65"/>
        <v>0</v>
      </c>
      <c r="X105" s="319"/>
      <c r="Y105" s="371" t="s">
        <v>162</v>
      </c>
      <c r="Z105" s="372"/>
      <c r="AA105" s="372" t="s">
        <v>563</v>
      </c>
      <c r="AB105" s="373">
        <v>0</v>
      </c>
      <c r="AC105" s="374">
        <f t="shared" si="66"/>
        <v>0</v>
      </c>
      <c r="AD105" s="319"/>
      <c r="AE105" s="371" t="s">
        <v>162</v>
      </c>
      <c r="AF105" s="372"/>
      <c r="AG105" s="372" t="s">
        <v>563</v>
      </c>
      <c r="AH105" s="373">
        <v>0</v>
      </c>
      <c r="AI105" s="374">
        <f t="shared" si="67"/>
        <v>0</v>
      </c>
      <c r="AJ105" s="319"/>
    </row>
    <row r="106" spans="1:36" s="126" customFormat="1" ht="15.75" thickBot="1" x14ac:dyDescent="0.3">
      <c r="A106" s="375" t="s">
        <v>162</v>
      </c>
      <c r="B106" s="376"/>
      <c r="C106" s="376" t="s">
        <v>563</v>
      </c>
      <c r="D106" s="377">
        <v>0</v>
      </c>
      <c r="E106" s="378">
        <f t="shared" si="62"/>
        <v>0</v>
      </c>
      <c r="F106" s="336"/>
      <c r="G106" s="375" t="s">
        <v>162</v>
      </c>
      <c r="H106" s="376"/>
      <c r="I106" s="376" t="s">
        <v>563</v>
      </c>
      <c r="J106" s="377">
        <v>0</v>
      </c>
      <c r="K106" s="378">
        <f t="shared" si="63"/>
        <v>0</v>
      </c>
      <c r="L106" s="319"/>
      <c r="M106" s="375" t="s">
        <v>162</v>
      </c>
      <c r="N106" s="376"/>
      <c r="O106" s="376" t="s">
        <v>563</v>
      </c>
      <c r="P106" s="377">
        <v>0</v>
      </c>
      <c r="Q106" s="378">
        <f t="shared" si="64"/>
        <v>0</v>
      </c>
      <c r="R106" s="319"/>
      <c r="S106" s="375" t="s">
        <v>162</v>
      </c>
      <c r="T106" s="376"/>
      <c r="U106" s="376" t="s">
        <v>563</v>
      </c>
      <c r="V106" s="377">
        <v>0</v>
      </c>
      <c r="W106" s="378">
        <f t="shared" si="65"/>
        <v>0</v>
      </c>
      <c r="X106" s="319"/>
      <c r="Y106" s="375" t="s">
        <v>162</v>
      </c>
      <c r="Z106" s="376"/>
      <c r="AA106" s="376" t="s">
        <v>563</v>
      </c>
      <c r="AB106" s="377">
        <v>0</v>
      </c>
      <c r="AC106" s="378">
        <f t="shared" si="66"/>
        <v>0</v>
      </c>
      <c r="AD106" s="319"/>
      <c r="AE106" s="375" t="s">
        <v>162</v>
      </c>
      <c r="AF106" s="376"/>
      <c r="AG106" s="376" t="s">
        <v>563</v>
      </c>
      <c r="AH106" s="377">
        <v>0</v>
      </c>
      <c r="AI106" s="378">
        <f t="shared" si="67"/>
        <v>0</v>
      </c>
      <c r="AJ106" s="319"/>
    </row>
    <row r="107" spans="1:36" s="126" customFormat="1" ht="16.5" thickTop="1" thickBot="1" x14ac:dyDescent="0.3">
      <c r="A107" s="323" t="s">
        <v>149</v>
      </c>
      <c r="B107" s="348">
        <v>0</v>
      </c>
      <c r="C107" s="348"/>
      <c r="D107" s="379"/>
      <c r="E107" s="380">
        <f>SUM(E97:E106)</f>
        <v>0</v>
      </c>
      <c r="F107" s="336"/>
      <c r="G107" s="323" t="s">
        <v>149</v>
      </c>
      <c r="H107" s="348">
        <v>0</v>
      </c>
      <c r="I107" s="348"/>
      <c r="J107" s="379"/>
      <c r="K107" s="380">
        <f>SUM(K97:K106)</f>
        <v>0</v>
      </c>
      <c r="L107" s="319"/>
      <c r="M107" s="323" t="s">
        <v>149</v>
      </c>
      <c r="N107" s="348">
        <v>0</v>
      </c>
      <c r="O107" s="348"/>
      <c r="P107" s="379"/>
      <c r="Q107" s="380">
        <f>SUM(Q97:Q106)</f>
        <v>0</v>
      </c>
      <c r="R107" s="319"/>
      <c r="S107" s="323" t="s">
        <v>149</v>
      </c>
      <c r="T107" s="348">
        <v>0</v>
      </c>
      <c r="U107" s="348"/>
      <c r="V107" s="379"/>
      <c r="W107" s="380">
        <f>SUM(W97:W106)</f>
        <v>0</v>
      </c>
      <c r="X107" s="319"/>
      <c r="Y107" s="323" t="s">
        <v>149</v>
      </c>
      <c r="Z107" s="348">
        <v>0</v>
      </c>
      <c r="AA107" s="348"/>
      <c r="AB107" s="379"/>
      <c r="AC107" s="380">
        <f>SUM(AC97:AC106)</f>
        <v>0</v>
      </c>
      <c r="AD107" s="319"/>
      <c r="AE107" s="323" t="s">
        <v>149</v>
      </c>
      <c r="AF107" s="348">
        <v>0</v>
      </c>
      <c r="AG107" s="348"/>
      <c r="AH107" s="379"/>
      <c r="AI107" s="380">
        <f>SUM(AI97:AI106)</f>
        <v>0</v>
      </c>
      <c r="AJ107" s="319"/>
    </row>
    <row r="108" spans="1:36" s="126" customFormat="1" x14ac:dyDescent="0.25">
      <c r="A108" s="370" t="s">
        <v>562</v>
      </c>
      <c r="B108" s="338" t="s">
        <v>576</v>
      </c>
      <c r="C108" s="365" t="s">
        <v>137</v>
      </c>
      <c r="D108" s="390" t="s">
        <v>141</v>
      </c>
      <c r="E108" s="391" t="s">
        <v>142</v>
      </c>
      <c r="F108" s="336"/>
      <c r="G108" s="370" t="s">
        <v>562</v>
      </c>
      <c r="H108" s="338" t="s">
        <v>576</v>
      </c>
      <c r="I108" s="365" t="s">
        <v>137</v>
      </c>
      <c r="J108" s="390" t="s">
        <v>141</v>
      </c>
      <c r="K108" s="391" t="s">
        <v>142</v>
      </c>
      <c r="L108" s="319"/>
      <c r="M108" s="370" t="s">
        <v>562</v>
      </c>
      <c r="N108" s="338" t="s">
        <v>576</v>
      </c>
      <c r="O108" s="365" t="s">
        <v>137</v>
      </c>
      <c r="P108" s="390" t="s">
        <v>141</v>
      </c>
      <c r="Q108" s="391" t="s">
        <v>142</v>
      </c>
      <c r="R108" s="319"/>
      <c r="S108" s="370" t="s">
        <v>562</v>
      </c>
      <c r="T108" s="338" t="s">
        <v>576</v>
      </c>
      <c r="U108" s="365" t="s">
        <v>137</v>
      </c>
      <c r="V108" s="390" t="s">
        <v>141</v>
      </c>
      <c r="W108" s="391" t="s">
        <v>142</v>
      </c>
      <c r="X108" s="319"/>
      <c r="Y108" s="370" t="s">
        <v>562</v>
      </c>
      <c r="Z108" s="338" t="s">
        <v>576</v>
      </c>
      <c r="AA108" s="365" t="s">
        <v>137</v>
      </c>
      <c r="AB108" s="390" t="s">
        <v>141</v>
      </c>
      <c r="AC108" s="391" t="s">
        <v>142</v>
      </c>
      <c r="AD108" s="319"/>
      <c r="AE108" s="370" t="s">
        <v>562</v>
      </c>
      <c r="AF108" s="338" t="s">
        <v>576</v>
      </c>
      <c r="AG108" s="365" t="s">
        <v>137</v>
      </c>
      <c r="AH108" s="390" t="s">
        <v>141</v>
      </c>
      <c r="AI108" s="391" t="s">
        <v>142</v>
      </c>
      <c r="AJ108" s="319"/>
    </row>
    <row r="109" spans="1:36" s="126" customFormat="1" x14ac:dyDescent="0.25">
      <c r="A109" s="371" t="s">
        <v>143</v>
      </c>
      <c r="B109" s="372"/>
      <c r="C109" s="372" t="s">
        <v>563</v>
      </c>
      <c r="D109" s="373">
        <v>152</v>
      </c>
      <c r="E109" s="374">
        <f t="shared" ref="E109:E114" si="68">B109*D109</f>
        <v>0</v>
      </c>
      <c r="F109" s="336"/>
      <c r="G109" s="371" t="s">
        <v>143</v>
      </c>
      <c r="H109" s="372"/>
      <c r="I109" s="372" t="s">
        <v>563</v>
      </c>
      <c r="J109" s="373">
        <v>152</v>
      </c>
      <c r="K109" s="374">
        <f t="shared" ref="K109:K114" si="69">H109*J109</f>
        <v>0</v>
      </c>
      <c r="L109" s="319"/>
      <c r="M109" s="371" t="s">
        <v>143</v>
      </c>
      <c r="N109" s="372"/>
      <c r="O109" s="372" t="s">
        <v>563</v>
      </c>
      <c r="P109" s="373">
        <v>152</v>
      </c>
      <c r="Q109" s="374">
        <f t="shared" ref="Q109:Q114" si="70">N109*P109</f>
        <v>0</v>
      </c>
      <c r="R109" s="319"/>
      <c r="S109" s="371" t="s">
        <v>143</v>
      </c>
      <c r="T109" s="372"/>
      <c r="U109" s="372" t="s">
        <v>563</v>
      </c>
      <c r="V109" s="373">
        <v>152</v>
      </c>
      <c r="W109" s="374">
        <f t="shared" ref="W109:W114" si="71">T109*V109</f>
        <v>0</v>
      </c>
      <c r="X109" s="319"/>
      <c r="Y109" s="371" t="s">
        <v>143</v>
      </c>
      <c r="Z109" s="372"/>
      <c r="AA109" s="372" t="s">
        <v>563</v>
      </c>
      <c r="AB109" s="373">
        <v>152</v>
      </c>
      <c r="AC109" s="374">
        <f t="shared" ref="AC109:AC114" si="72">Z109*AB109</f>
        <v>0</v>
      </c>
      <c r="AD109" s="319"/>
      <c r="AE109" s="371" t="s">
        <v>143</v>
      </c>
      <c r="AF109" s="372"/>
      <c r="AG109" s="372" t="s">
        <v>563</v>
      </c>
      <c r="AH109" s="373">
        <v>152</v>
      </c>
      <c r="AI109" s="374">
        <f t="shared" ref="AI109:AI114" si="73">AF109*AH109</f>
        <v>0</v>
      </c>
      <c r="AJ109" s="319"/>
    </row>
    <row r="110" spans="1:36" s="126" customFormat="1" x14ac:dyDescent="0.25">
      <c r="A110" s="371" t="s">
        <v>630</v>
      </c>
      <c r="B110" s="372"/>
      <c r="C110" s="372" t="s">
        <v>563</v>
      </c>
      <c r="D110" s="373">
        <v>152</v>
      </c>
      <c r="E110" s="374">
        <f t="shared" si="68"/>
        <v>0</v>
      </c>
      <c r="F110" s="336"/>
      <c r="G110" s="371" t="s">
        <v>630</v>
      </c>
      <c r="H110" s="372"/>
      <c r="I110" s="372" t="s">
        <v>563</v>
      </c>
      <c r="J110" s="373">
        <v>152</v>
      </c>
      <c r="K110" s="374">
        <f t="shared" si="69"/>
        <v>0</v>
      </c>
      <c r="L110" s="319"/>
      <c r="M110" s="371" t="s">
        <v>630</v>
      </c>
      <c r="N110" s="372"/>
      <c r="O110" s="372" t="s">
        <v>563</v>
      </c>
      <c r="P110" s="373">
        <v>152</v>
      </c>
      <c r="Q110" s="374">
        <f t="shared" si="70"/>
        <v>0</v>
      </c>
      <c r="R110" s="319"/>
      <c r="S110" s="371" t="s">
        <v>630</v>
      </c>
      <c r="T110" s="372"/>
      <c r="U110" s="372" t="s">
        <v>563</v>
      </c>
      <c r="V110" s="373">
        <v>152</v>
      </c>
      <c r="W110" s="374">
        <f t="shared" si="71"/>
        <v>0</v>
      </c>
      <c r="X110" s="319"/>
      <c r="Y110" s="371" t="s">
        <v>630</v>
      </c>
      <c r="Z110" s="372"/>
      <c r="AA110" s="372" t="s">
        <v>563</v>
      </c>
      <c r="AB110" s="373">
        <v>152</v>
      </c>
      <c r="AC110" s="374">
        <f t="shared" si="72"/>
        <v>0</v>
      </c>
      <c r="AD110" s="319"/>
      <c r="AE110" s="371" t="s">
        <v>630</v>
      </c>
      <c r="AF110" s="372"/>
      <c r="AG110" s="372" t="s">
        <v>563</v>
      </c>
      <c r="AH110" s="373">
        <v>152</v>
      </c>
      <c r="AI110" s="374">
        <f t="shared" si="73"/>
        <v>0</v>
      </c>
      <c r="AJ110" s="319"/>
    </row>
    <row r="111" spans="1:36" s="126" customFormat="1" ht="30" x14ac:dyDescent="0.25">
      <c r="A111" s="371" t="s">
        <v>145</v>
      </c>
      <c r="B111" s="372"/>
      <c r="C111" s="372" t="s">
        <v>563</v>
      </c>
      <c r="D111" s="373">
        <v>152</v>
      </c>
      <c r="E111" s="374">
        <f t="shared" si="68"/>
        <v>0</v>
      </c>
      <c r="F111" s="336"/>
      <c r="G111" s="371" t="s">
        <v>145</v>
      </c>
      <c r="H111" s="372"/>
      <c r="I111" s="372" t="s">
        <v>563</v>
      </c>
      <c r="J111" s="373">
        <v>152</v>
      </c>
      <c r="K111" s="374">
        <f t="shared" si="69"/>
        <v>0</v>
      </c>
      <c r="L111" s="319"/>
      <c r="M111" s="371" t="s">
        <v>145</v>
      </c>
      <c r="N111" s="372"/>
      <c r="O111" s="372" t="s">
        <v>563</v>
      </c>
      <c r="P111" s="373">
        <v>152</v>
      </c>
      <c r="Q111" s="374">
        <f t="shared" si="70"/>
        <v>0</v>
      </c>
      <c r="R111" s="319"/>
      <c r="S111" s="371" t="s">
        <v>145</v>
      </c>
      <c r="T111" s="372"/>
      <c r="U111" s="372" t="s">
        <v>563</v>
      </c>
      <c r="V111" s="373">
        <v>152</v>
      </c>
      <c r="W111" s="374">
        <f t="shared" si="71"/>
        <v>0</v>
      </c>
      <c r="X111" s="319"/>
      <c r="Y111" s="371" t="s">
        <v>145</v>
      </c>
      <c r="Z111" s="372"/>
      <c r="AA111" s="372" t="s">
        <v>563</v>
      </c>
      <c r="AB111" s="373">
        <v>152</v>
      </c>
      <c r="AC111" s="374">
        <f t="shared" si="72"/>
        <v>0</v>
      </c>
      <c r="AD111" s="319"/>
      <c r="AE111" s="371" t="s">
        <v>145</v>
      </c>
      <c r="AF111" s="372"/>
      <c r="AG111" s="372" t="s">
        <v>563</v>
      </c>
      <c r="AH111" s="373">
        <v>152</v>
      </c>
      <c r="AI111" s="374">
        <f t="shared" si="73"/>
        <v>0</v>
      </c>
      <c r="AJ111" s="319"/>
    </row>
    <row r="112" spans="1:36" s="126" customFormat="1" ht="30" x14ac:dyDescent="0.25">
      <c r="A112" s="371" t="s">
        <v>147</v>
      </c>
      <c r="B112" s="372"/>
      <c r="C112" s="372" t="s">
        <v>563</v>
      </c>
      <c r="D112" s="373">
        <v>264</v>
      </c>
      <c r="E112" s="374">
        <f t="shared" si="68"/>
        <v>0</v>
      </c>
      <c r="F112" s="336"/>
      <c r="G112" s="371" t="s">
        <v>147</v>
      </c>
      <c r="H112" s="372"/>
      <c r="I112" s="372" t="s">
        <v>563</v>
      </c>
      <c r="J112" s="373">
        <v>264</v>
      </c>
      <c r="K112" s="374">
        <f t="shared" si="69"/>
        <v>0</v>
      </c>
      <c r="L112" s="319"/>
      <c r="M112" s="371" t="s">
        <v>147</v>
      </c>
      <c r="N112" s="372"/>
      <c r="O112" s="372" t="s">
        <v>563</v>
      </c>
      <c r="P112" s="373">
        <v>264</v>
      </c>
      <c r="Q112" s="374">
        <f t="shared" si="70"/>
        <v>0</v>
      </c>
      <c r="R112" s="319"/>
      <c r="S112" s="371" t="s">
        <v>147</v>
      </c>
      <c r="T112" s="372"/>
      <c r="U112" s="372" t="s">
        <v>563</v>
      </c>
      <c r="V112" s="373">
        <v>264</v>
      </c>
      <c r="W112" s="374">
        <f t="shared" si="71"/>
        <v>0</v>
      </c>
      <c r="X112" s="319"/>
      <c r="Y112" s="371" t="s">
        <v>147</v>
      </c>
      <c r="Z112" s="372"/>
      <c r="AA112" s="372" t="s">
        <v>563</v>
      </c>
      <c r="AB112" s="373">
        <v>264</v>
      </c>
      <c r="AC112" s="374">
        <f t="shared" si="72"/>
        <v>0</v>
      </c>
      <c r="AD112" s="319"/>
      <c r="AE112" s="371" t="s">
        <v>147</v>
      </c>
      <c r="AF112" s="372"/>
      <c r="AG112" s="372" t="s">
        <v>563</v>
      </c>
      <c r="AH112" s="373">
        <v>264</v>
      </c>
      <c r="AI112" s="374">
        <f t="shared" si="73"/>
        <v>0</v>
      </c>
      <c r="AJ112" s="319"/>
    </row>
    <row r="113" spans="1:36" s="126" customFormat="1" x14ac:dyDescent="0.25">
      <c r="A113" s="371" t="s">
        <v>162</v>
      </c>
      <c r="B113" s="372"/>
      <c r="C113" s="372" t="s">
        <v>563</v>
      </c>
      <c r="D113" s="373">
        <v>0</v>
      </c>
      <c r="E113" s="374">
        <f t="shared" si="68"/>
        <v>0</v>
      </c>
      <c r="F113" s="336"/>
      <c r="G113" s="371" t="s">
        <v>162</v>
      </c>
      <c r="H113" s="372"/>
      <c r="I113" s="372" t="s">
        <v>563</v>
      </c>
      <c r="J113" s="373">
        <v>0</v>
      </c>
      <c r="K113" s="374">
        <f t="shared" si="69"/>
        <v>0</v>
      </c>
      <c r="L113" s="319"/>
      <c r="M113" s="371" t="s">
        <v>162</v>
      </c>
      <c r="N113" s="372"/>
      <c r="O113" s="372" t="s">
        <v>563</v>
      </c>
      <c r="P113" s="373">
        <v>0</v>
      </c>
      <c r="Q113" s="374">
        <f t="shared" si="70"/>
        <v>0</v>
      </c>
      <c r="R113" s="319"/>
      <c r="S113" s="371" t="s">
        <v>162</v>
      </c>
      <c r="T113" s="372"/>
      <c r="U113" s="372" t="s">
        <v>563</v>
      </c>
      <c r="V113" s="373">
        <v>0</v>
      </c>
      <c r="W113" s="374">
        <f t="shared" si="71"/>
        <v>0</v>
      </c>
      <c r="X113" s="319"/>
      <c r="Y113" s="371" t="s">
        <v>162</v>
      </c>
      <c r="Z113" s="372"/>
      <c r="AA113" s="372" t="s">
        <v>563</v>
      </c>
      <c r="AB113" s="373">
        <v>0</v>
      </c>
      <c r="AC113" s="374">
        <f t="shared" si="72"/>
        <v>0</v>
      </c>
      <c r="AD113" s="319"/>
      <c r="AE113" s="371" t="s">
        <v>162</v>
      </c>
      <c r="AF113" s="372"/>
      <c r="AG113" s="372" t="s">
        <v>563</v>
      </c>
      <c r="AH113" s="373">
        <v>0</v>
      </c>
      <c r="AI113" s="374">
        <f t="shared" si="73"/>
        <v>0</v>
      </c>
      <c r="AJ113" s="319"/>
    </row>
    <row r="114" spans="1:36" s="126" customFormat="1" ht="17.25" customHeight="1" thickBot="1" x14ac:dyDescent="0.3">
      <c r="A114" s="375" t="s">
        <v>162</v>
      </c>
      <c r="B114" s="376"/>
      <c r="C114" s="376" t="s">
        <v>563</v>
      </c>
      <c r="D114" s="377">
        <v>0</v>
      </c>
      <c r="E114" s="378">
        <f t="shared" si="68"/>
        <v>0</v>
      </c>
      <c r="F114" s="336"/>
      <c r="G114" s="375" t="s">
        <v>162</v>
      </c>
      <c r="H114" s="376"/>
      <c r="I114" s="376" t="s">
        <v>563</v>
      </c>
      <c r="J114" s="377">
        <v>0</v>
      </c>
      <c r="K114" s="378">
        <f t="shared" si="69"/>
        <v>0</v>
      </c>
      <c r="L114" s="319"/>
      <c r="M114" s="375" t="s">
        <v>162</v>
      </c>
      <c r="N114" s="376"/>
      <c r="O114" s="376" t="s">
        <v>563</v>
      </c>
      <c r="P114" s="377">
        <v>0</v>
      </c>
      <c r="Q114" s="378">
        <f t="shared" si="70"/>
        <v>0</v>
      </c>
      <c r="R114" s="319"/>
      <c r="S114" s="375" t="s">
        <v>162</v>
      </c>
      <c r="T114" s="376"/>
      <c r="U114" s="376" t="s">
        <v>563</v>
      </c>
      <c r="V114" s="377">
        <v>0</v>
      </c>
      <c r="W114" s="378">
        <f t="shared" si="71"/>
        <v>0</v>
      </c>
      <c r="X114" s="319"/>
      <c r="Y114" s="375" t="s">
        <v>162</v>
      </c>
      <c r="Z114" s="376"/>
      <c r="AA114" s="376" t="s">
        <v>563</v>
      </c>
      <c r="AB114" s="377">
        <v>0</v>
      </c>
      <c r="AC114" s="378">
        <f t="shared" si="72"/>
        <v>0</v>
      </c>
      <c r="AD114" s="319"/>
      <c r="AE114" s="375" t="s">
        <v>162</v>
      </c>
      <c r="AF114" s="376"/>
      <c r="AG114" s="376" t="s">
        <v>563</v>
      </c>
      <c r="AH114" s="377">
        <v>0</v>
      </c>
      <c r="AI114" s="378">
        <f t="shared" si="73"/>
        <v>0</v>
      </c>
      <c r="AJ114" s="319"/>
    </row>
    <row r="115" spans="1:36" s="126" customFormat="1" ht="18.75" customHeight="1" thickTop="1" thickBot="1" x14ac:dyDescent="0.3">
      <c r="A115" s="381" t="s">
        <v>149</v>
      </c>
      <c r="B115" s="382">
        <v>0</v>
      </c>
      <c r="C115" s="382"/>
      <c r="D115" s="383"/>
      <c r="E115" s="384">
        <f>SUM(E109:E114)</f>
        <v>0</v>
      </c>
      <c r="F115" s="336"/>
      <c r="G115" s="381" t="s">
        <v>149</v>
      </c>
      <c r="H115" s="382">
        <v>0</v>
      </c>
      <c r="I115" s="382"/>
      <c r="J115" s="383"/>
      <c r="K115" s="384">
        <f>SUM(K109:K114)</f>
        <v>0</v>
      </c>
      <c r="L115" s="319"/>
      <c r="M115" s="381" t="s">
        <v>149</v>
      </c>
      <c r="N115" s="382">
        <v>0</v>
      </c>
      <c r="O115" s="382"/>
      <c r="P115" s="383"/>
      <c r="Q115" s="384">
        <f>SUM(Q109:Q114)</f>
        <v>0</v>
      </c>
      <c r="R115" s="319"/>
      <c r="S115" s="381" t="s">
        <v>149</v>
      </c>
      <c r="T115" s="382">
        <v>0</v>
      </c>
      <c r="U115" s="382"/>
      <c r="V115" s="383"/>
      <c r="W115" s="384">
        <f>SUM(W109:W114)</f>
        <v>0</v>
      </c>
      <c r="X115" s="319"/>
      <c r="Y115" s="381" t="s">
        <v>149</v>
      </c>
      <c r="Z115" s="382">
        <v>0</v>
      </c>
      <c r="AA115" s="382"/>
      <c r="AB115" s="383"/>
      <c r="AC115" s="384">
        <f>SUM(AC109:AC114)</f>
        <v>0</v>
      </c>
      <c r="AD115" s="319"/>
      <c r="AE115" s="381" t="s">
        <v>149</v>
      </c>
      <c r="AF115" s="382">
        <v>0</v>
      </c>
      <c r="AG115" s="382"/>
      <c r="AH115" s="383"/>
      <c r="AI115" s="384">
        <f>SUM(AI109:AI114)</f>
        <v>0</v>
      </c>
      <c r="AJ115" s="319"/>
    </row>
    <row r="116" spans="1:36" s="126" customFormat="1" ht="15.75" thickBot="1" x14ac:dyDescent="0.3">
      <c r="A116" s="385" t="s">
        <v>135</v>
      </c>
      <c r="B116" s="386"/>
      <c r="C116" s="386"/>
      <c r="D116" s="386"/>
      <c r="E116" s="327">
        <f>E115+E107+E95</f>
        <v>0</v>
      </c>
      <c r="F116" s="336"/>
      <c r="G116" s="385" t="s">
        <v>135</v>
      </c>
      <c r="H116" s="386"/>
      <c r="I116" s="386"/>
      <c r="J116" s="386"/>
      <c r="K116" s="327">
        <f>K115+K107+K95</f>
        <v>0</v>
      </c>
      <c r="L116" s="319"/>
      <c r="M116" s="385" t="s">
        <v>135</v>
      </c>
      <c r="N116" s="386"/>
      <c r="O116" s="386"/>
      <c r="P116" s="386"/>
      <c r="Q116" s="327">
        <f>Q115+Q107+Q95</f>
        <v>0</v>
      </c>
      <c r="R116" s="319"/>
      <c r="S116" s="385" t="s">
        <v>135</v>
      </c>
      <c r="T116" s="386"/>
      <c r="U116" s="386"/>
      <c r="V116" s="386"/>
      <c r="W116" s="327">
        <f>W115+W107+W95</f>
        <v>0</v>
      </c>
      <c r="X116" s="319"/>
      <c r="Y116" s="385" t="s">
        <v>135</v>
      </c>
      <c r="Z116" s="386"/>
      <c r="AA116" s="386"/>
      <c r="AB116" s="386"/>
      <c r="AC116" s="327">
        <f>AC115+AC107+AC95</f>
        <v>0</v>
      </c>
      <c r="AD116" s="319"/>
      <c r="AE116" s="385" t="s">
        <v>135</v>
      </c>
      <c r="AF116" s="386"/>
      <c r="AG116" s="386"/>
      <c r="AH116" s="386"/>
      <c r="AI116" s="327">
        <f>AI115+AI107+AI95</f>
        <v>0</v>
      </c>
      <c r="AJ116" s="319"/>
    </row>
    <row r="117" spans="1:36" ht="15.75" thickBot="1" x14ac:dyDescent="0.3">
      <c r="A117" s="387"/>
      <c r="B117" s="372"/>
      <c r="C117" s="372"/>
      <c r="D117" s="373"/>
      <c r="E117" s="373"/>
      <c r="F117" s="336"/>
      <c r="G117" s="387"/>
      <c r="H117" s="372"/>
      <c r="I117" s="372"/>
      <c r="J117" s="373"/>
      <c r="K117" s="373"/>
      <c r="M117" s="387"/>
      <c r="N117" s="372"/>
      <c r="O117" s="372"/>
      <c r="P117" s="373"/>
      <c r="Q117" s="373"/>
      <c r="S117" s="387"/>
      <c r="T117" s="372"/>
      <c r="U117" s="372"/>
      <c r="V117" s="373"/>
      <c r="W117" s="373"/>
      <c r="Y117" s="387"/>
      <c r="Z117" s="372"/>
      <c r="AA117" s="372"/>
      <c r="AB117" s="373"/>
      <c r="AC117" s="373"/>
      <c r="AE117" s="387"/>
      <c r="AF117" s="372"/>
      <c r="AG117" s="372"/>
      <c r="AH117" s="373"/>
      <c r="AI117" s="373"/>
    </row>
    <row r="118" spans="1:36" x14ac:dyDescent="0.25">
      <c r="A118" s="322" t="s">
        <v>559</v>
      </c>
      <c r="B118" s="334"/>
      <c r="C118" s="334"/>
      <c r="D118" s="334"/>
      <c r="E118" s="335"/>
      <c r="F118" s="336"/>
      <c r="G118" s="322" t="s">
        <v>559</v>
      </c>
      <c r="H118" s="334"/>
      <c r="I118" s="334"/>
      <c r="J118" s="334"/>
      <c r="K118" s="335"/>
      <c r="M118" s="322" t="s">
        <v>559</v>
      </c>
      <c r="N118" s="334"/>
      <c r="O118" s="334"/>
      <c r="P118" s="334"/>
      <c r="Q118" s="335"/>
      <c r="S118" s="322" t="s">
        <v>559</v>
      </c>
      <c r="T118" s="334"/>
      <c r="U118" s="334"/>
      <c r="V118" s="334"/>
      <c r="W118" s="335"/>
      <c r="Y118" s="322" t="s">
        <v>559</v>
      </c>
      <c r="Z118" s="334"/>
      <c r="AA118" s="334"/>
      <c r="AB118" s="334"/>
      <c r="AC118" s="335"/>
      <c r="AE118" s="322" t="s">
        <v>559</v>
      </c>
      <c r="AF118" s="334"/>
      <c r="AG118" s="334"/>
      <c r="AH118" s="334"/>
      <c r="AI118" s="335"/>
    </row>
    <row r="119" spans="1:36" x14ac:dyDescent="0.25">
      <c r="A119" s="337" t="s">
        <v>122</v>
      </c>
      <c r="B119" s="338" t="s">
        <v>576</v>
      </c>
      <c r="C119" s="338" t="s">
        <v>137</v>
      </c>
      <c r="D119" s="338" t="s">
        <v>188</v>
      </c>
      <c r="E119" s="339" t="s">
        <v>124</v>
      </c>
      <c r="F119" s="336"/>
      <c r="G119" s="337" t="s">
        <v>122</v>
      </c>
      <c r="H119" s="338" t="s">
        <v>576</v>
      </c>
      <c r="I119" s="338" t="s">
        <v>137</v>
      </c>
      <c r="J119" s="338" t="s">
        <v>188</v>
      </c>
      <c r="K119" s="339" t="s">
        <v>124</v>
      </c>
      <c r="M119" s="337" t="s">
        <v>122</v>
      </c>
      <c r="N119" s="338" t="s">
        <v>576</v>
      </c>
      <c r="O119" s="338" t="s">
        <v>137</v>
      </c>
      <c r="P119" s="338" t="s">
        <v>188</v>
      </c>
      <c r="Q119" s="339" t="s">
        <v>124</v>
      </c>
      <c r="S119" s="337" t="s">
        <v>122</v>
      </c>
      <c r="T119" s="338" t="s">
        <v>576</v>
      </c>
      <c r="U119" s="338" t="s">
        <v>137</v>
      </c>
      <c r="V119" s="338" t="s">
        <v>188</v>
      </c>
      <c r="W119" s="339" t="s">
        <v>124</v>
      </c>
      <c r="Y119" s="337" t="s">
        <v>122</v>
      </c>
      <c r="Z119" s="338" t="s">
        <v>576</v>
      </c>
      <c r="AA119" s="338" t="s">
        <v>137</v>
      </c>
      <c r="AB119" s="338" t="s">
        <v>188</v>
      </c>
      <c r="AC119" s="339" t="s">
        <v>124</v>
      </c>
      <c r="AE119" s="337" t="s">
        <v>122</v>
      </c>
      <c r="AF119" s="338" t="s">
        <v>576</v>
      </c>
      <c r="AG119" s="338" t="s">
        <v>137</v>
      </c>
      <c r="AH119" s="338" t="s">
        <v>188</v>
      </c>
      <c r="AI119" s="339" t="s">
        <v>124</v>
      </c>
    </row>
    <row r="120" spans="1:36" x14ac:dyDescent="0.25">
      <c r="A120" s="340" t="s">
        <v>125</v>
      </c>
      <c r="B120" s="341"/>
      <c r="C120" s="341" t="s">
        <v>543</v>
      </c>
      <c r="D120" s="342">
        <v>165</v>
      </c>
      <c r="E120" s="343">
        <f t="shared" ref="E120:E128" si="74">B120*D120</f>
        <v>0</v>
      </c>
      <c r="F120" s="336"/>
      <c r="G120" s="340" t="s">
        <v>125</v>
      </c>
      <c r="H120" s="341"/>
      <c r="I120" s="341" t="s">
        <v>543</v>
      </c>
      <c r="J120" s="342">
        <v>165</v>
      </c>
      <c r="K120" s="343">
        <f t="shared" ref="K120:K128" si="75">H120*J120</f>
        <v>0</v>
      </c>
      <c r="M120" s="340" t="s">
        <v>125</v>
      </c>
      <c r="N120" s="341"/>
      <c r="O120" s="341" t="s">
        <v>543</v>
      </c>
      <c r="P120" s="342">
        <v>165</v>
      </c>
      <c r="Q120" s="343">
        <f t="shared" ref="Q120:Q128" si="76">N120*P120</f>
        <v>0</v>
      </c>
      <c r="S120" s="340" t="s">
        <v>125</v>
      </c>
      <c r="T120" s="341"/>
      <c r="U120" s="341" t="s">
        <v>543</v>
      </c>
      <c r="V120" s="342">
        <v>165</v>
      </c>
      <c r="W120" s="343">
        <f t="shared" ref="W120:W128" si="77">T120*V120</f>
        <v>0</v>
      </c>
      <c r="Y120" s="340" t="s">
        <v>125</v>
      </c>
      <c r="Z120" s="341"/>
      <c r="AA120" s="341" t="s">
        <v>543</v>
      </c>
      <c r="AB120" s="342">
        <v>165</v>
      </c>
      <c r="AC120" s="343">
        <f t="shared" ref="AC120:AC128" si="78">Z120*AB120</f>
        <v>0</v>
      </c>
      <c r="AE120" s="340" t="s">
        <v>125</v>
      </c>
      <c r="AF120" s="341"/>
      <c r="AG120" s="341" t="s">
        <v>543</v>
      </c>
      <c r="AH120" s="342">
        <v>165</v>
      </c>
      <c r="AI120" s="343">
        <f t="shared" ref="AI120:AI128" si="79">AF120*AH120</f>
        <v>0</v>
      </c>
    </row>
    <row r="121" spans="1:36" x14ac:dyDescent="0.25">
      <c r="A121" s="340" t="s">
        <v>126</v>
      </c>
      <c r="B121" s="341"/>
      <c r="C121" s="341" t="s">
        <v>543</v>
      </c>
      <c r="D121" s="342">
        <v>139</v>
      </c>
      <c r="E121" s="343">
        <f t="shared" si="74"/>
        <v>0</v>
      </c>
      <c r="F121" s="336"/>
      <c r="G121" s="340" t="s">
        <v>126</v>
      </c>
      <c r="H121" s="341"/>
      <c r="I121" s="341" t="s">
        <v>543</v>
      </c>
      <c r="J121" s="342">
        <v>139</v>
      </c>
      <c r="K121" s="343">
        <f t="shared" si="75"/>
        <v>0</v>
      </c>
      <c r="M121" s="340" t="s">
        <v>126</v>
      </c>
      <c r="N121" s="341"/>
      <c r="O121" s="341" t="s">
        <v>543</v>
      </c>
      <c r="P121" s="342">
        <v>139</v>
      </c>
      <c r="Q121" s="343">
        <f t="shared" si="76"/>
        <v>0</v>
      </c>
      <c r="S121" s="340" t="s">
        <v>126</v>
      </c>
      <c r="T121" s="341"/>
      <c r="U121" s="341" t="s">
        <v>543</v>
      </c>
      <c r="V121" s="342">
        <v>139</v>
      </c>
      <c r="W121" s="343">
        <f t="shared" si="77"/>
        <v>0</v>
      </c>
      <c r="Y121" s="340" t="s">
        <v>126</v>
      </c>
      <c r="Z121" s="341"/>
      <c r="AA121" s="341" t="s">
        <v>543</v>
      </c>
      <c r="AB121" s="342">
        <v>139</v>
      </c>
      <c r="AC121" s="343">
        <f t="shared" si="78"/>
        <v>0</v>
      </c>
      <c r="AE121" s="340" t="s">
        <v>126</v>
      </c>
      <c r="AF121" s="341"/>
      <c r="AG121" s="341" t="s">
        <v>543</v>
      </c>
      <c r="AH121" s="342">
        <v>139</v>
      </c>
      <c r="AI121" s="343">
        <f t="shared" si="79"/>
        <v>0</v>
      </c>
    </row>
    <row r="122" spans="1:36" x14ac:dyDescent="0.25">
      <c r="A122" s="340" t="s">
        <v>128</v>
      </c>
      <c r="B122" s="341"/>
      <c r="C122" s="341" t="s">
        <v>543</v>
      </c>
      <c r="D122" s="342">
        <v>139</v>
      </c>
      <c r="E122" s="343">
        <f t="shared" si="74"/>
        <v>0</v>
      </c>
      <c r="F122" s="336"/>
      <c r="G122" s="340" t="s">
        <v>128</v>
      </c>
      <c r="H122" s="341"/>
      <c r="I122" s="341" t="s">
        <v>543</v>
      </c>
      <c r="J122" s="342">
        <v>139</v>
      </c>
      <c r="K122" s="343">
        <f t="shared" si="75"/>
        <v>0</v>
      </c>
      <c r="M122" s="340" t="s">
        <v>128</v>
      </c>
      <c r="N122" s="341"/>
      <c r="O122" s="341" t="s">
        <v>543</v>
      </c>
      <c r="P122" s="342">
        <v>139</v>
      </c>
      <c r="Q122" s="343">
        <f t="shared" si="76"/>
        <v>0</v>
      </c>
      <c r="S122" s="340" t="s">
        <v>128</v>
      </c>
      <c r="T122" s="341"/>
      <c r="U122" s="341" t="s">
        <v>543</v>
      </c>
      <c r="V122" s="342">
        <v>139</v>
      </c>
      <c r="W122" s="343">
        <f t="shared" si="77"/>
        <v>0</v>
      </c>
      <c r="Y122" s="340" t="s">
        <v>128</v>
      </c>
      <c r="Z122" s="341"/>
      <c r="AA122" s="341" t="s">
        <v>543</v>
      </c>
      <c r="AB122" s="342">
        <v>139</v>
      </c>
      <c r="AC122" s="343">
        <f t="shared" si="78"/>
        <v>0</v>
      </c>
      <c r="AE122" s="340" t="s">
        <v>128</v>
      </c>
      <c r="AF122" s="341"/>
      <c r="AG122" s="341" t="s">
        <v>543</v>
      </c>
      <c r="AH122" s="342">
        <v>139</v>
      </c>
      <c r="AI122" s="343">
        <f t="shared" si="79"/>
        <v>0</v>
      </c>
    </row>
    <row r="123" spans="1:36" x14ac:dyDescent="0.25">
      <c r="A123" s="340" t="s">
        <v>129</v>
      </c>
      <c r="B123" s="341"/>
      <c r="C123" s="341" t="s">
        <v>543</v>
      </c>
      <c r="D123" s="342">
        <v>119</v>
      </c>
      <c r="E123" s="343">
        <f t="shared" si="74"/>
        <v>0</v>
      </c>
      <c r="F123" s="336"/>
      <c r="G123" s="340" t="s">
        <v>129</v>
      </c>
      <c r="H123" s="341"/>
      <c r="I123" s="341" t="s">
        <v>543</v>
      </c>
      <c r="J123" s="342">
        <v>119</v>
      </c>
      <c r="K123" s="343">
        <f t="shared" si="75"/>
        <v>0</v>
      </c>
      <c r="M123" s="340" t="s">
        <v>129</v>
      </c>
      <c r="N123" s="341"/>
      <c r="O123" s="341" t="s">
        <v>543</v>
      </c>
      <c r="P123" s="342">
        <v>119</v>
      </c>
      <c r="Q123" s="343">
        <f t="shared" si="76"/>
        <v>0</v>
      </c>
      <c r="S123" s="340" t="s">
        <v>129</v>
      </c>
      <c r="T123" s="341"/>
      <c r="U123" s="341" t="s">
        <v>543</v>
      </c>
      <c r="V123" s="342">
        <v>119</v>
      </c>
      <c r="W123" s="343">
        <f t="shared" si="77"/>
        <v>0</v>
      </c>
      <c r="Y123" s="340" t="s">
        <v>129</v>
      </c>
      <c r="Z123" s="341"/>
      <c r="AA123" s="341" t="s">
        <v>543</v>
      </c>
      <c r="AB123" s="342">
        <v>119</v>
      </c>
      <c r="AC123" s="343">
        <f t="shared" si="78"/>
        <v>0</v>
      </c>
      <c r="AE123" s="340" t="s">
        <v>129</v>
      </c>
      <c r="AF123" s="341"/>
      <c r="AG123" s="341" t="s">
        <v>543</v>
      </c>
      <c r="AH123" s="342">
        <v>119</v>
      </c>
      <c r="AI123" s="343">
        <f t="shared" si="79"/>
        <v>0</v>
      </c>
    </row>
    <row r="124" spans="1:36" x14ac:dyDescent="0.25">
      <c r="A124" s="340" t="s">
        <v>130</v>
      </c>
      <c r="B124" s="341"/>
      <c r="C124" s="341" t="s">
        <v>543</v>
      </c>
      <c r="D124" s="342">
        <v>99</v>
      </c>
      <c r="E124" s="343">
        <f t="shared" si="74"/>
        <v>0</v>
      </c>
      <c r="F124" s="336"/>
      <c r="G124" s="340" t="s">
        <v>130</v>
      </c>
      <c r="H124" s="341"/>
      <c r="I124" s="341" t="s">
        <v>543</v>
      </c>
      <c r="J124" s="342">
        <v>99</v>
      </c>
      <c r="K124" s="343">
        <f t="shared" si="75"/>
        <v>0</v>
      </c>
      <c r="M124" s="340" t="s">
        <v>130</v>
      </c>
      <c r="N124" s="341"/>
      <c r="O124" s="341" t="s">
        <v>543</v>
      </c>
      <c r="P124" s="342">
        <v>99</v>
      </c>
      <c r="Q124" s="343">
        <f t="shared" si="76"/>
        <v>0</v>
      </c>
      <c r="S124" s="340" t="s">
        <v>130</v>
      </c>
      <c r="T124" s="341"/>
      <c r="U124" s="341" t="s">
        <v>543</v>
      </c>
      <c r="V124" s="342">
        <v>99</v>
      </c>
      <c r="W124" s="343">
        <f t="shared" si="77"/>
        <v>0</v>
      </c>
      <c r="Y124" s="340" t="s">
        <v>130</v>
      </c>
      <c r="Z124" s="341"/>
      <c r="AA124" s="341" t="s">
        <v>543</v>
      </c>
      <c r="AB124" s="342">
        <v>99</v>
      </c>
      <c r="AC124" s="343">
        <f t="shared" si="78"/>
        <v>0</v>
      </c>
      <c r="AE124" s="340" t="s">
        <v>130</v>
      </c>
      <c r="AF124" s="341"/>
      <c r="AG124" s="341" t="s">
        <v>543</v>
      </c>
      <c r="AH124" s="342">
        <v>99</v>
      </c>
      <c r="AI124" s="343">
        <f t="shared" si="79"/>
        <v>0</v>
      </c>
    </row>
    <row r="125" spans="1:36" x14ac:dyDescent="0.25">
      <c r="A125" s="340" t="s">
        <v>131</v>
      </c>
      <c r="B125" s="341"/>
      <c r="C125" s="341" t="s">
        <v>543</v>
      </c>
      <c r="D125" s="342">
        <v>92</v>
      </c>
      <c r="E125" s="343">
        <f t="shared" si="74"/>
        <v>0</v>
      </c>
      <c r="F125" s="336"/>
      <c r="G125" s="340" t="s">
        <v>131</v>
      </c>
      <c r="H125" s="341"/>
      <c r="I125" s="341" t="s">
        <v>543</v>
      </c>
      <c r="J125" s="342">
        <v>92</v>
      </c>
      <c r="K125" s="343">
        <f t="shared" si="75"/>
        <v>0</v>
      </c>
      <c r="M125" s="340" t="s">
        <v>131</v>
      </c>
      <c r="N125" s="341"/>
      <c r="O125" s="341" t="s">
        <v>543</v>
      </c>
      <c r="P125" s="342">
        <v>92</v>
      </c>
      <c r="Q125" s="343">
        <f t="shared" si="76"/>
        <v>0</v>
      </c>
      <c r="S125" s="340" t="s">
        <v>131</v>
      </c>
      <c r="T125" s="341"/>
      <c r="U125" s="341" t="s">
        <v>543</v>
      </c>
      <c r="V125" s="342">
        <v>92</v>
      </c>
      <c r="W125" s="343">
        <f t="shared" si="77"/>
        <v>0</v>
      </c>
      <c r="Y125" s="340" t="s">
        <v>131</v>
      </c>
      <c r="Z125" s="341"/>
      <c r="AA125" s="341" t="s">
        <v>543</v>
      </c>
      <c r="AB125" s="342">
        <v>92</v>
      </c>
      <c r="AC125" s="343">
        <f t="shared" si="78"/>
        <v>0</v>
      </c>
      <c r="AE125" s="340" t="s">
        <v>131</v>
      </c>
      <c r="AF125" s="341"/>
      <c r="AG125" s="341" t="s">
        <v>543</v>
      </c>
      <c r="AH125" s="342">
        <v>92</v>
      </c>
      <c r="AI125" s="343">
        <f t="shared" si="79"/>
        <v>0</v>
      </c>
    </row>
    <row r="126" spans="1:36" x14ac:dyDescent="0.25">
      <c r="A126" s="340" t="s">
        <v>132</v>
      </c>
      <c r="B126" s="341"/>
      <c r="C126" s="341" t="s">
        <v>543</v>
      </c>
      <c r="D126" s="342">
        <v>79</v>
      </c>
      <c r="E126" s="343">
        <f t="shared" si="74"/>
        <v>0</v>
      </c>
      <c r="F126" s="336"/>
      <c r="G126" s="340" t="s">
        <v>132</v>
      </c>
      <c r="H126" s="341"/>
      <c r="I126" s="341" t="s">
        <v>543</v>
      </c>
      <c r="J126" s="342">
        <v>79</v>
      </c>
      <c r="K126" s="343">
        <f t="shared" si="75"/>
        <v>0</v>
      </c>
      <c r="M126" s="340" t="s">
        <v>132</v>
      </c>
      <c r="N126" s="341"/>
      <c r="O126" s="341" t="s">
        <v>543</v>
      </c>
      <c r="P126" s="342">
        <v>79</v>
      </c>
      <c r="Q126" s="343">
        <f t="shared" si="76"/>
        <v>0</v>
      </c>
      <c r="S126" s="340" t="s">
        <v>132</v>
      </c>
      <c r="T126" s="341"/>
      <c r="U126" s="341" t="s">
        <v>543</v>
      </c>
      <c r="V126" s="342">
        <v>79</v>
      </c>
      <c r="W126" s="343">
        <f t="shared" si="77"/>
        <v>0</v>
      </c>
      <c r="Y126" s="340" t="s">
        <v>132</v>
      </c>
      <c r="Z126" s="341"/>
      <c r="AA126" s="341" t="s">
        <v>543</v>
      </c>
      <c r="AB126" s="342">
        <v>79</v>
      </c>
      <c r="AC126" s="343">
        <f t="shared" si="78"/>
        <v>0</v>
      </c>
      <c r="AE126" s="340" t="s">
        <v>132</v>
      </c>
      <c r="AF126" s="341"/>
      <c r="AG126" s="341" t="s">
        <v>543</v>
      </c>
      <c r="AH126" s="342">
        <v>79</v>
      </c>
      <c r="AI126" s="343">
        <f t="shared" si="79"/>
        <v>0</v>
      </c>
    </row>
    <row r="127" spans="1:36" x14ac:dyDescent="0.25">
      <c r="A127" s="340" t="s">
        <v>133</v>
      </c>
      <c r="B127" s="341"/>
      <c r="C127" s="341" t="s">
        <v>543</v>
      </c>
      <c r="D127" s="342">
        <v>73</v>
      </c>
      <c r="E127" s="343">
        <f t="shared" si="74"/>
        <v>0</v>
      </c>
      <c r="F127" s="336"/>
      <c r="G127" s="340" t="s">
        <v>133</v>
      </c>
      <c r="H127" s="341"/>
      <c r="I127" s="341" t="s">
        <v>543</v>
      </c>
      <c r="J127" s="342">
        <v>73</v>
      </c>
      <c r="K127" s="343">
        <f t="shared" si="75"/>
        <v>0</v>
      </c>
      <c r="M127" s="340" t="s">
        <v>133</v>
      </c>
      <c r="N127" s="341"/>
      <c r="O127" s="341" t="s">
        <v>543</v>
      </c>
      <c r="P127" s="342">
        <v>73</v>
      </c>
      <c r="Q127" s="343">
        <f t="shared" si="76"/>
        <v>0</v>
      </c>
      <c r="S127" s="340" t="s">
        <v>133</v>
      </c>
      <c r="T127" s="341"/>
      <c r="U127" s="341" t="s">
        <v>543</v>
      </c>
      <c r="V127" s="342">
        <v>73</v>
      </c>
      <c r="W127" s="343">
        <f t="shared" si="77"/>
        <v>0</v>
      </c>
      <c r="Y127" s="340" t="s">
        <v>133</v>
      </c>
      <c r="Z127" s="341"/>
      <c r="AA127" s="341" t="s">
        <v>543</v>
      </c>
      <c r="AB127" s="342">
        <v>73</v>
      </c>
      <c r="AC127" s="343">
        <f t="shared" si="78"/>
        <v>0</v>
      </c>
      <c r="AE127" s="340" t="s">
        <v>133</v>
      </c>
      <c r="AF127" s="341"/>
      <c r="AG127" s="341" t="s">
        <v>543</v>
      </c>
      <c r="AH127" s="342">
        <v>73</v>
      </c>
      <c r="AI127" s="343">
        <f t="shared" si="79"/>
        <v>0</v>
      </c>
    </row>
    <row r="128" spans="1:36" ht="15.75" thickBot="1" x14ac:dyDescent="0.3">
      <c r="A128" s="344" t="s">
        <v>134</v>
      </c>
      <c r="B128" s="345"/>
      <c r="C128" s="345" t="s">
        <v>543</v>
      </c>
      <c r="D128" s="346">
        <v>59</v>
      </c>
      <c r="E128" s="347">
        <f t="shared" si="74"/>
        <v>0</v>
      </c>
      <c r="F128" s="336"/>
      <c r="G128" s="344" t="s">
        <v>134</v>
      </c>
      <c r="H128" s="345"/>
      <c r="I128" s="345" t="s">
        <v>543</v>
      </c>
      <c r="J128" s="346">
        <v>59</v>
      </c>
      <c r="K128" s="347">
        <f t="shared" si="75"/>
        <v>0</v>
      </c>
      <c r="M128" s="344" t="s">
        <v>134</v>
      </c>
      <c r="N128" s="345"/>
      <c r="O128" s="345" t="s">
        <v>543</v>
      </c>
      <c r="P128" s="346">
        <v>59</v>
      </c>
      <c r="Q128" s="347">
        <f t="shared" si="76"/>
        <v>0</v>
      </c>
      <c r="S128" s="344" t="s">
        <v>134</v>
      </c>
      <c r="T128" s="345"/>
      <c r="U128" s="345" t="s">
        <v>543</v>
      </c>
      <c r="V128" s="346">
        <v>59</v>
      </c>
      <c r="W128" s="347">
        <f t="shared" si="77"/>
        <v>0</v>
      </c>
      <c r="Y128" s="344" t="s">
        <v>134</v>
      </c>
      <c r="Z128" s="345"/>
      <c r="AA128" s="345" t="s">
        <v>543</v>
      </c>
      <c r="AB128" s="346">
        <v>59</v>
      </c>
      <c r="AC128" s="347">
        <f t="shared" si="78"/>
        <v>0</v>
      </c>
      <c r="AE128" s="344" t="s">
        <v>134</v>
      </c>
      <c r="AF128" s="345"/>
      <c r="AG128" s="345" t="s">
        <v>543</v>
      </c>
      <c r="AH128" s="346">
        <v>59</v>
      </c>
      <c r="AI128" s="347">
        <f t="shared" si="79"/>
        <v>0</v>
      </c>
    </row>
    <row r="129" spans="1:35" ht="16.5" thickTop="1" thickBot="1" x14ac:dyDescent="0.3">
      <c r="A129" s="326" t="s">
        <v>135</v>
      </c>
      <c r="B129" s="388"/>
      <c r="C129" s="388"/>
      <c r="D129" s="389"/>
      <c r="E129" s="321">
        <f>SUM(E120:E128)</f>
        <v>0</v>
      </c>
      <c r="F129" s="336"/>
      <c r="G129" s="326" t="s">
        <v>135</v>
      </c>
      <c r="H129" s="388"/>
      <c r="I129" s="388"/>
      <c r="J129" s="389"/>
      <c r="K129" s="321">
        <f>SUM(K120:K128)</f>
        <v>0</v>
      </c>
      <c r="M129" s="326" t="s">
        <v>135</v>
      </c>
      <c r="N129" s="388"/>
      <c r="O129" s="388"/>
      <c r="P129" s="389"/>
      <c r="Q129" s="321">
        <f>SUM(Q120:Q128)</f>
        <v>0</v>
      </c>
      <c r="S129" s="326" t="s">
        <v>135</v>
      </c>
      <c r="T129" s="388"/>
      <c r="U129" s="388"/>
      <c r="V129" s="389"/>
      <c r="W129" s="321">
        <f>SUM(W120:W128)</f>
        <v>0</v>
      </c>
      <c r="Y129" s="326" t="s">
        <v>135</v>
      </c>
      <c r="Z129" s="388"/>
      <c r="AA129" s="388"/>
      <c r="AB129" s="389"/>
      <c r="AC129" s="321">
        <f>SUM(AC120:AC128)</f>
        <v>0</v>
      </c>
      <c r="AE129" s="326" t="s">
        <v>135</v>
      </c>
      <c r="AF129" s="388"/>
      <c r="AG129" s="388"/>
      <c r="AH129" s="389"/>
      <c r="AI129" s="321">
        <f>SUM(AI120:AI128)</f>
        <v>0</v>
      </c>
    </row>
    <row r="130" spans="1:35" ht="18" customHeight="1" thickBot="1" x14ac:dyDescent="0.3">
      <c r="A130" s="249"/>
      <c r="B130" s="234"/>
      <c r="C130" s="234"/>
      <c r="D130" s="235"/>
      <c r="E130" s="235"/>
      <c r="F130" s="252"/>
      <c r="G130" s="387"/>
      <c r="H130" s="372"/>
      <c r="I130" s="372"/>
      <c r="J130" s="373"/>
      <c r="K130" s="373"/>
      <c r="M130" s="387"/>
      <c r="N130" s="372"/>
      <c r="O130" s="372"/>
      <c r="P130" s="373"/>
      <c r="Q130" s="373"/>
      <c r="S130" s="387"/>
      <c r="T130" s="372"/>
      <c r="U130" s="372"/>
      <c r="V130" s="373"/>
      <c r="W130" s="373"/>
      <c r="Y130" s="387"/>
      <c r="Z130" s="372"/>
      <c r="AA130" s="372"/>
      <c r="AB130" s="373"/>
      <c r="AC130" s="373"/>
      <c r="AE130" s="387"/>
      <c r="AF130" s="372"/>
      <c r="AG130" s="372"/>
      <c r="AH130" s="373"/>
      <c r="AI130" s="373"/>
    </row>
    <row r="131" spans="1:35" ht="15.75" thickBot="1" x14ac:dyDescent="0.3">
      <c r="A131" s="400" t="s">
        <v>731</v>
      </c>
      <c r="B131" s="263" t="str">
        <f>A1</f>
        <v>Fiscal Year 2017/2018</v>
      </c>
      <c r="C131" s="263"/>
      <c r="D131" s="263"/>
      <c r="E131" s="327">
        <f>E129+E116+E81+E76+E62+E14</f>
        <v>0</v>
      </c>
      <c r="G131" s="400" t="s">
        <v>731</v>
      </c>
      <c r="H131" s="263" t="str">
        <f>G1</f>
        <v>Fiscal Year 2018/2019</v>
      </c>
      <c r="I131" s="263"/>
      <c r="J131" s="263"/>
      <c r="K131" s="327">
        <f>K129+K116+K81+K76+K62+K14</f>
        <v>0</v>
      </c>
      <c r="M131" s="400" t="s">
        <v>731</v>
      </c>
      <c r="N131" s="263" t="str">
        <f>M1</f>
        <v>Fiscal Year 2019/2020</v>
      </c>
      <c r="O131" s="263"/>
      <c r="P131" s="263"/>
      <c r="Q131" s="327">
        <f>Q129+Q116+Q81+Q76+Q62+Q14</f>
        <v>0</v>
      </c>
      <c r="S131" s="400" t="s">
        <v>731</v>
      </c>
      <c r="T131" s="263" t="str">
        <f>S1</f>
        <v>Fiscal Year 2020/2021</v>
      </c>
      <c r="U131" s="263"/>
      <c r="V131" s="263"/>
      <c r="W131" s="327">
        <f>W129+W116+W81+W76+W62+W14</f>
        <v>0</v>
      </c>
      <c r="Y131" s="400" t="s">
        <v>731</v>
      </c>
      <c r="Z131" s="263" t="str">
        <f>Y1</f>
        <v>Fiscal Year 2021/2022</v>
      </c>
      <c r="AA131" s="263"/>
      <c r="AB131" s="263"/>
      <c r="AC131" s="327">
        <f>AC129+AC116+AC81+AC76+AC62+AC14</f>
        <v>0</v>
      </c>
      <c r="AE131" s="400" t="s">
        <v>731</v>
      </c>
      <c r="AF131" s="263" t="str">
        <f>AE1</f>
        <v>Fiscal Year 2022/2023</v>
      </c>
      <c r="AG131" s="263"/>
      <c r="AH131" s="263"/>
      <c r="AI131" s="327">
        <f>AI129+AI116+AI81+AI76+AI62+AI14</f>
        <v>0</v>
      </c>
    </row>
    <row r="132" spans="1:35" x14ac:dyDescent="0.25">
      <c r="A132" s="36"/>
      <c r="B132" s="28"/>
      <c r="C132" s="28"/>
      <c r="D132" s="27"/>
      <c r="E132" s="27"/>
    </row>
    <row r="133" spans="1:35" x14ac:dyDescent="0.25">
      <c r="A133" s="36"/>
      <c r="B133" s="28"/>
      <c r="C133" s="28"/>
      <c r="D133" s="27"/>
      <c r="E133" s="27"/>
    </row>
    <row r="134" spans="1:35" x14ac:dyDescent="0.25">
      <c r="A134" s="36"/>
      <c r="B134" s="28"/>
      <c r="C134" s="28"/>
      <c r="D134" s="27"/>
      <c r="E134" s="27"/>
    </row>
    <row r="135" spans="1:35" x14ac:dyDescent="0.25">
      <c r="A135" s="36"/>
      <c r="B135" s="28"/>
      <c r="C135" s="28"/>
      <c r="D135" s="27"/>
      <c r="E135" s="27"/>
    </row>
    <row r="136" spans="1:35" x14ac:dyDescent="0.25">
      <c r="A136" s="36"/>
      <c r="B136" s="28"/>
      <c r="C136" s="28"/>
      <c r="D136" s="27"/>
      <c r="E136" s="27"/>
    </row>
    <row r="137" spans="1:35" x14ac:dyDescent="0.25">
      <c r="A137" s="36"/>
      <c r="B137" s="28"/>
      <c r="C137" s="28"/>
      <c r="D137" s="27"/>
      <c r="E137" s="27"/>
    </row>
    <row r="138" spans="1:35" x14ac:dyDescent="0.25">
      <c r="A138" s="31"/>
      <c r="B138" s="10"/>
      <c r="C138" s="10"/>
      <c r="D138" s="11"/>
      <c r="E138" s="27"/>
    </row>
    <row r="142" spans="1:35" x14ac:dyDescent="0.25">
      <c r="A142" s="13"/>
    </row>
    <row r="143" spans="1:35" x14ac:dyDescent="0.25">
      <c r="A143" s="13"/>
    </row>
  </sheetData>
  <customSheetViews>
    <customSheetView guid="{1F7E7BA4-91DB-4053-B4E8-EC9AC95BBC05}" scale="75" fitToPage="1" topLeftCell="Q1">
      <pageMargins left="0.7" right="0.7" top="0.75" bottom="0.75" header="0.3" footer="0.3"/>
      <printOptions gridLines="1"/>
      <pageSetup paperSize="3" scale="22" orientation="landscape" r:id="rId1"/>
      <headerFooter>
        <oddHeader>&amp;C&amp;"-,Bold Italic"&amp;14 2.0 Site Assessment Tasks</oddHeader>
        <oddFooter>&amp;LRevision1
June 3, 2016&amp;RPage &amp;P of &amp;N</oddFooter>
      </headerFooter>
    </customSheetView>
  </customSheetViews>
  <printOptions gridLines="1"/>
  <pageMargins left="0.25" right="0.25" top="0.95468750000000002" bottom="0.75" header="0.3" footer="0.3"/>
  <pageSetup scale="65" orientation="portrait" r:id="rId2"/>
  <headerFooter>
    <oddHeader>&amp;C&amp;"-,Bold"&amp;20UST Cleanup Fund Programs Project Execution Plan
2.0 Site Assessment Tasks
&amp;14(Cost Estimating Worksheet)</oddHeader>
    <oddFooter>&amp;LRevision 2.0
February 1, 2018&amp;CPage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96"/>
  <sheetViews>
    <sheetView zoomScaleNormal="100" workbookViewId="0"/>
  </sheetViews>
  <sheetFormatPr defaultColWidth="3" defaultRowHeight="15" x14ac:dyDescent="0.25"/>
  <cols>
    <col min="1" max="1" width="38.7109375" customWidth="1"/>
    <col min="2" max="2" width="6.7109375" customWidth="1"/>
    <col min="3" max="3" width="10.7109375" style="126" customWidth="1"/>
    <col min="4" max="5" width="9.7109375" customWidth="1"/>
    <col min="6" max="6" width="2.7109375" customWidth="1"/>
    <col min="7" max="7" width="38.7109375" style="319" customWidth="1"/>
    <col min="8" max="8" width="6.7109375" style="319" customWidth="1"/>
    <col min="9" max="9" width="10.7109375" style="319" customWidth="1"/>
    <col min="10" max="11" width="9.7109375" style="319" customWidth="1"/>
    <col min="12" max="12" width="2.7109375" style="319" customWidth="1"/>
    <col min="13" max="13" width="38.7109375" style="319" customWidth="1"/>
    <col min="14" max="14" width="6.7109375" style="319" customWidth="1"/>
    <col min="15" max="15" width="10.7109375" style="319" customWidth="1"/>
    <col min="16" max="17" width="9.7109375" style="319" customWidth="1"/>
    <col min="18" max="18" width="2.7109375" style="319" customWidth="1"/>
    <col min="19" max="19" width="38.7109375" style="319" customWidth="1"/>
    <col min="20" max="20" width="6.7109375" style="319" customWidth="1"/>
    <col min="21" max="21" width="10.7109375" style="319" customWidth="1"/>
    <col min="22" max="23" width="9.7109375" style="319" customWidth="1"/>
    <col min="24" max="24" width="2.7109375" style="319" customWidth="1"/>
    <col min="25" max="25" width="38.7109375" style="319" customWidth="1"/>
    <col min="26" max="26" width="6.7109375" style="319" customWidth="1"/>
    <col min="27" max="27" width="10.7109375" style="319" customWidth="1"/>
    <col min="28" max="29" width="9.7109375" style="319" customWidth="1"/>
    <col min="30" max="30" width="2.7109375" style="319" customWidth="1"/>
    <col min="31" max="31" width="38.7109375" style="319" customWidth="1"/>
    <col min="32" max="32" width="6.7109375" style="319" customWidth="1"/>
    <col min="33" max="33" width="10.7109375" style="319" customWidth="1"/>
    <col min="34" max="35" width="9.7109375" style="319" customWidth="1"/>
    <col min="36" max="36" width="2.7109375" style="319" customWidth="1"/>
    <col min="38" max="38" width="40.7109375" customWidth="1"/>
    <col min="43" max="43" width="40.7109375" customWidth="1"/>
    <col min="48" max="48" width="40.7109375" customWidth="1"/>
  </cols>
  <sheetData>
    <row r="1" spans="1:35" s="329" customFormat="1" ht="21" x14ac:dyDescent="0.35">
      <c r="A1" s="329" t="s">
        <v>207</v>
      </c>
      <c r="G1" s="329" t="s">
        <v>208</v>
      </c>
      <c r="M1" s="329" t="s">
        <v>209</v>
      </c>
      <c r="S1" s="329" t="s">
        <v>210</v>
      </c>
      <c r="Y1" s="329" t="s">
        <v>211</v>
      </c>
      <c r="AE1" s="329" t="s">
        <v>212</v>
      </c>
    </row>
    <row r="2" spans="1:35" ht="15.75" thickBot="1" x14ac:dyDescent="0.3">
      <c r="G2" s="336"/>
      <c r="H2" s="336"/>
      <c r="I2" s="336"/>
      <c r="J2" s="336"/>
      <c r="K2" s="336"/>
      <c r="L2" s="336"/>
      <c r="M2" s="336"/>
      <c r="R2" s="336"/>
    </row>
    <row r="3" spans="1:35" x14ac:dyDescent="0.25">
      <c r="A3" s="253" t="s">
        <v>106</v>
      </c>
      <c r="B3" s="194"/>
      <c r="C3" s="194"/>
      <c r="D3" s="194"/>
      <c r="E3" s="195"/>
      <c r="F3" s="196"/>
      <c r="G3" s="253" t="s">
        <v>106</v>
      </c>
      <c r="H3" s="334"/>
      <c r="I3" s="334"/>
      <c r="J3" s="334"/>
      <c r="K3" s="335"/>
      <c r="L3" s="336"/>
      <c r="M3" s="253" t="s">
        <v>106</v>
      </c>
      <c r="N3" s="334"/>
      <c r="O3" s="334"/>
      <c r="P3" s="334"/>
      <c r="Q3" s="335"/>
      <c r="R3" s="336"/>
      <c r="S3" s="253" t="s">
        <v>106</v>
      </c>
      <c r="T3" s="334"/>
      <c r="U3" s="334"/>
      <c r="V3" s="334"/>
      <c r="W3" s="335"/>
      <c r="Y3" s="253" t="s">
        <v>106</v>
      </c>
      <c r="Z3" s="334"/>
      <c r="AA3" s="334"/>
      <c r="AB3" s="334"/>
      <c r="AC3" s="335"/>
      <c r="AE3" s="253" t="s">
        <v>106</v>
      </c>
      <c r="AF3" s="334"/>
      <c r="AG3" s="334"/>
      <c r="AH3" s="334"/>
      <c r="AI3" s="335"/>
    </row>
    <row r="4" spans="1:35" ht="15" customHeight="1" x14ac:dyDescent="0.25">
      <c r="A4" s="197" t="s">
        <v>122</v>
      </c>
      <c r="B4" s="198" t="s">
        <v>576</v>
      </c>
      <c r="C4" s="198" t="s">
        <v>137</v>
      </c>
      <c r="D4" s="198" t="s">
        <v>188</v>
      </c>
      <c r="E4" s="199" t="s">
        <v>124</v>
      </c>
      <c r="F4" s="196"/>
      <c r="G4" s="337" t="s">
        <v>122</v>
      </c>
      <c r="H4" s="338" t="s">
        <v>576</v>
      </c>
      <c r="I4" s="338" t="s">
        <v>137</v>
      </c>
      <c r="J4" s="338" t="s">
        <v>188</v>
      </c>
      <c r="K4" s="339" t="s">
        <v>124</v>
      </c>
      <c r="L4" s="336"/>
      <c r="M4" s="337" t="s">
        <v>122</v>
      </c>
      <c r="N4" s="338" t="s">
        <v>576</v>
      </c>
      <c r="O4" s="338" t="s">
        <v>137</v>
      </c>
      <c r="P4" s="338" t="s">
        <v>188</v>
      </c>
      <c r="Q4" s="339" t="s">
        <v>124</v>
      </c>
      <c r="R4" s="336"/>
      <c r="S4" s="337" t="s">
        <v>122</v>
      </c>
      <c r="T4" s="338" t="s">
        <v>576</v>
      </c>
      <c r="U4" s="338" t="s">
        <v>137</v>
      </c>
      <c r="V4" s="338" t="s">
        <v>188</v>
      </c>
      <c r="W4" s="339" t="s">
        <v>124</v>
      </c>
      <c r="Y4" s="337" t="s">
        <v>122</v>
      </c>
      <c r="Z4" s="338" t="s">
        <v>576</v>
      </c>
      <c r="AA4" s="338" t="s">
        <v>137</v>
      </c>
      <c r="AB4" s="338" t="s">
        <v>188</v>
      </c>
      <c r="AC4" s="339" t="s">
        <v>124</v>
      </c>
      <c r="AE4" s="337" t="s">
        <v>122</v>
      </c>
      <c r="AF4" s="338" t="s">
        <v>576</v>
      </c>
      <c r="AG4" s="338" t="s">
        <v>137</v>
      </c>
      <c r="AH4" s="338" t="s">
        <v>188</v>
      </c>
      <c r="AI4" s="339" t="s">
        <v>124</v>
      </c>
    </row>
    <row r="5" spans="1:35" x14ac:dyDescent="0.25">
      <c r="A5" s="254" t="s">
        <v>125</v>
      </c>
      <c r="B5" s="201"/>
      <c r="C5" s="201" t="s">
        <v>543</v>
      </c>
      <c r="D5" s="202">
        <v>165</v>
      </c>
      <c r="E5" s="203">
        <f>B5*D5</f>
        <v>0</v>
      </c>
      <c r="F5" s="196"/>
      <c r="G5" s="254" t="s">
        <v>125</v>
      </c>
      <c r="H5" s="341"/>
      <c r="I5" s="341" t="s">
        <v>543</v>
      </c>
      <c r="J5" s="342">
        <v>165</v>
      </c>
      <c r="K5" s="343">
        <f>H5*J5</f>
        <v>0</v>
      </c>
      <c r="L5" s="336"/>
      <c r="M5" s="254" t="s">
        <v>125</v>
      </c>
      <c r="N5" s="341"/>
      <c r="O5" s="341" t="s">
        <v>543</v>
      </c>
      <c r="P5" s="342">
        <v>165</v>
      </c>
      <c r="Q5" s="343">
        <f>N5*P5</f>
        <v>0</v>
      </c>
      <c r="R5" s="336"/>
      <c r="S5" s="254" t="s">
        <v>125</v>
      </c>
      <c r="T5" s="341"/>
      <c r="U5" s="341" t="s">
        <v>543</v>
      </c>
      <c r="V5" s="342">
        <v>165</v>
      </c>
      <c r="W5" s="343">
        <f>T5*V5</f>
        <v>0</v>
      </c>
      <c r="Y5" s="254" t="s">
        <v>125</v>
      </c>
      <c r="Z5" s="341"/>
      <c r="AA5" s="341" t="s">
        <v>543</v>
      </c>
      <c r="AB5" s="342">
        <v>165</v>
      </c>
      <c r="AC5" s="343">
        <f>Z5*AB5</f>
        <v>0</v>
      </c>
      <c r="AE5" s="254" t="s">
        <v>125</v>
      </c>
      <c r="AF5" s="341"/>
      <c r="AG5" s="341" t="s">
        <v>543</v>
      </c>
      <c r="AH5" s="342">
        <v>165</v>
      </c>
      <c r="AI5" s="343">
        <f>AF5*AH5</f>
        <v>0</v>
      </c>
    </row>
    <row r="6" spans="1:35" x14ac:dyDescent="0.25">
      <c r="A6" s="254" t="s">
        <v>126</v>
      </c>
      <c r="B6" s="201"/>
      <c r="C6" s="201" t="s">
        <v>543</v>
      </c>
      <c r="D6" s="202">
        <v>139</v>
      </c>
      <c r="E6" s="203">
        <f t="shared" ref="E6:E13" si="0">B6*D6</f>
        <v>0</v>
      </c>
      <c r="F6" s="196"/>
      <c r="G6" s="254" t="s">
        <v>126</v>
      </c>
      <c r="H6" s="341"/>
      <c r="I6" s="341" t="s">
        <v>543</v>
      </c>
      <c r="J6" s="342">
        <v>139</v>
      </c>
      <c r="K6" s="343">
        <f t="shared" ref="K6:K13" si="1">H6*J6</f>
        <v>0</v>
      </c>
      <c r="L6" s="336"/>
      <c r="M6" s="254" t="s">
        <v>126</v>
      </c>
      <c r="N6" s="341"/>
      <c r="O6" s="341" t="s">
        <v>543</v>
      </c>
      <c r="P6" s="342">
        <v>139</v>
      </c>
      <c r="Q6" s="343">
        <f t="shared" ref="Q6:Q13" si="2">N6*P6</f>
        <v>0</v>
      </c>
      <c r="R6" s="336"/>
      <c r="S6" s="254" t="s">
        <v>126</v>
      </c>
      <c r="T6" s="341"/>
      <c r="U6" s="341" t="s">
        <v>543</v>
      </c>
      <c r="V6" s="342">
        <v>139</v>
      </c>
      <c r="W6" s="343">
        <f t="shared" ref="W6:W13" si="3">T6*V6</f>
        <v>0</v>
      </c>
      <c r="Y6" s="254" t="s">
        <v>126</v>
      </c>
      <c r="Z6" s="341"/>
      <c r="AA6" s="341" t="s">
        <v>543</v>
      </c>
      <c r="AB6" s="342">
        <v>139</v>
      </c>
      <c r="AC6" s="343">
        <f t="shared" ref="AC6:AC13" si="4">Z6*AB6</f>
        <v>0</v>
      </c>
      <c r="AE6" s="254" t="s">
        <v>126</v>
      </c>
      <c r="AF6" s="341"/>
      <c r="AG6" s="341" t="s">
        <v>543</v>
      </c>
      <c r="AH6" s="342">
        <v>139</v>
      </c>
      <c r="AI6" s="343">
        <f t="shared" ref="AI6:AI13" si="5">AF6*AH6</f>
        <v>0</v>
      </c>
    </row>
    <row r="7" spans="1:35" x14ac:dyDescent="0.25">
      <c r="A7" s="254" t="s">
        <v>127</v>
      </c>
      <c r="B7" s="201"/>
      <c r="C7" s="201" t="s">
        <v>543</v>
      </c>
      <c r="D7" s="202">
        <v>139</v>
      </c>
      <c r="E7" s="203">
        <f t="shared" si="0"/>
        <v>0</v>
      </c>
      <c r="F7" s="196"/>
      <c r="G7" s="254" t="s">
        <v>127</v>
      </c>
      <c r="H7" s="341"/>
      <c r="I7" s="341" t="s">
        <v>543</v>
      </c>
      <c r="J7" s="342">
        <v>139</v>
      </c>
      <c r="K7" s="343">
        <f t="shared" si="1"/>
        <v>0</v>
      </c>
      <c r="L7" s="336"/>
      <c r="M7" s="254" t="s">
        <v>127</v>
      </c>
      <c r="N7" s="341"/>
      <c r="O7" s="341" t="s">
        <v>543</v>
      </c>
      <c r="P7" s="342">
        <v>139</v>
      </c>
      <c r="Q7" s="343">
        <f t="shared" si="2"/>
        <v>0</v>
      </c>
      <c r="R7" s="336"/>
      <c r="S7" s="254" t="s">
        <v>127</v>
      </c>
      <c r="T7" s="341"/>
      <c r="U7" s="341" t="s">
        <v>543</v>
      </c>
      <c r="V7" s="342">
        <v>139</v>
      </c>
      <c r="W7" s="343">
        <f t="shared" si="3"/>
        <v>0</v>
      </c>
      <c r="Y7" s="254" t="s">
        <v>127</v>
      </c>
      <c r="Z7" s="341"/>
      <c r="AA7" s="341" t="s">
        <v>543</v>
      </c>
      <c r="AB7" s="342">
        <v>139</v>
      </c>
      <c r="AC7" s="343">
        <f t="shared" si="4"/>
        <v>0</v>
      </c>
      <c r="AE7" s="254" t="s">
        <v>127</v>
      </c>
      <c r="AF7" s="341"/>
      <c r="AG7" s="341" t="s">
        <v>543</v>
      </c>
      <c r="AH7" s="342">
        <v>139</v>
      </c>
      <c r="AI7" s="343">
        <f t="shared" si="5"/>
        <v>0</v>
      </c>
    </row>
    <row r="8" spans="1:35" x14ac:dyDescent="0.25">
      <c r="A8" s="254" t="s">
        <v>129</v>
      </c>
      <c r="B8" s="201"/>
      <c r="C8" s="201" t="s">
        <v>543</v>
      </c>
      <c r="D8" s="202">
        <v>119</v>
      </c>
      <c r="E8" s="203">
        <f t="shared" si="0"/>
        <v>0</v>
      </c>
      <c r="F8" s="196"/>
      <c r="G8" s="254" t="s">
        <v>129</v>
      </c>
      <c r="H8" s="341"/>
      <c r="I8" s="341" t="s">
        <v>543</v>
      </c>
      <c r="J8" s="342">
        <v>119</v>
      </c>
      <c r="K8" s="343">
        <f t="shared" si="1"/>
        <v>0</v>
      </c>
      <c r="L8" s="336"/>
      <c r="M8" s="254" t="s">
        <v>129</v>
      </c>
      <c r="N8" s="341"/>
      <c r="O8" s="341" t="s">
        <v>543</v>
      </c>
      <c r="P8" s="342">
        <v>119</v>
      </c>
      <c r="Q8" s="343">
        <f t="shared" si="2"/>
        <v>0</v>
      </c>
      <c r="R8" s="336"/>
      <c r="S8" s="254" t="s">
        <v>129</v>
      </c>
      <c r="T8" s="341"/>
      <c r="U8" s="341" t="s">
        <v>543</v>
      </c>
      <c r="V8" s="342">
        <v>119</v>
      </c>
      <c r="W8" s="343">
        <f t="shared" si="3"/>
        <v>0</v>
      </c>
      <c r="Y8" s="254" t="s">
        <v>129</v>
      </c>
      <c r="Z8" s="341"/>
      <c r="AA8" s="341" t="s">
        <v>543</v>
      </c>
      <c r="AB8" s="342">
        <v>119</v>
      </c>
      <c r="AC8" s="343">
        <f t="shared" si="4"/>
        <v>0</v>
      </c>
      <c r="AE8" s="254" t="s">
        <v>129</v>
      </c>
      <c r="AF8" s="341"/>
      <c r="AG8" s="341" t="s">
        <v>543</v>
      </c>
      <c r="AH8" s="342">
        <v>119</v>
      </c>
      <c r="AI8" s="343">
        <f t="shared" si="5"/>
        <v>0</v>
      </c>
    </row>
    <row r="9" spans="1:35" x14ac:dyDescent="0.25">
      <c r="A9" s="254" t="s">
        <v>130</v>
      </c>
      <c r="B9" s="201"/>
      <c r="C9" s="201" t="s">
        <v>543</v>
      </c>
      <c r="D9" s="202">
        <v>99</v>
      </c>
      <c r="E9" s="203">
        <f t="shared" si="0"/>
        <v>0</v>
      </c>
      <c r="F9" s="196"/>
      <c r="G9" s="254" t="s">
        <v>130</v>
      </c>
      <c r="H9" s="341"/>
      <c r="I9" s="341" t="s">
        <v>543</v>
      </c>
      <c r="J9" s="342">
        <v>99</v>
      </c>
      <c r="K9" s="343">
        <f t="shared" si="1"/>
        <v>0</v>
      </c>
      <c r="L9" s="336"/>
      <c r="M9" s="254" t="s">
        <v>130</v>
      </c>
      <c r="N9" s="341"/>
      <c r="O9" s="341" t="s">
        <v>543</v>
      </c>
      <c r="P9" s="342">
        <v>99</v>
      </c>
      <c r="Q9" s="343">
        <f t="shared" si="2"/>
        <v>0</v>
      </c>
      <c r="R9" s="336"/>
      <c r="S9" s="254" t="s">
        <v>130</v>
      </c>
      <c r="T9" s="341"/>
      <c r="U9" s="341" t="s">
        <v>543</v>
      </c>
      <c r="V9" s="342">
        <v>99</v>
      </c>
      <c r="W9" s="343">
        <f t="shared" si="3"/>
        <v>0</v>
      </c>
      <c r="Y9" s="254" t="s">
        <v>130</v>
      </c>
      <c r="Z9" s="341"/>
      <c r="AA9" s="341" t="s">
        <v>543</v>
      </c>
      <c r="AB9" s="342">
        <v>99</v>
      </c>
      <c r="AC9" s="343">
        <f t="shared" si="4"/>
        <v>0</v>
      </c>
      <c r="AE9" s="254" t="s">
        <v>130</v>
      </c>
      <c r="AF9" s="341"/>
      <c r="AG9" s="341" t="s">
        <v>543</v>
      </c>
      <c r="AH9" s="342">
        <v>99</v>
      </c>
      <c r="AI9" s="343">
        <f t="shared" si="5"/>
        <v>0</v>
      </c>
    </row>
    <row r="10" spans="1:35" x14ac:dyDescent="0.25">
      <c r="A10" s="254" t="s">
        <v>131</v>
      </c>
      <c r="B10" s="201"/>
      <c r="C10" s="201" t="s">
        <v>543</v>
      </c>
      <c r="D10" s="202">
        <v>92</v>
      </c>
      <c r="E10" s="203">
        <f t="shared" si="0"/>
        <v>0</v>
      </c>
      <c r="F10" s="196"/>
      <c r="G10" s="254" t="s">
        <v>131</v>
      </c>
      <c r="H10" s="341"/>
      <c r="I10" s="341" t="s">
        <v>543</v>
      </c>
      <c r="J10" s="342">
        <v>92</v>
      </c>
      <c r="K10" s="343">
        <f t="shared" si="1"/>
        <v>0</v>
      </c>
      <c r="L10" s="336"/>
      <c r="M10" s="254" t="s">
        <v>131</v>
      </c>
      <c r="N10" s="341"/>
      <c r="O10" s="341" t="s">
        <v>543</v>
      </c>
      <c r="P10" s="342">
        <v>92</v>
      </c>
      <c r="Q10" s="343">
        <f t="shared" si="2"/>
        <v>0</v>
      </c>
      <c r="R10" s="336"/>
      <c r="S10" s="254" t="s">
        <v>131</v>
      </c>
      <c r="T10" s="341"/>
      <c r="U10" s="341" t="s">
        <v>543</v>
      </c>
      <c r="V10" s="342">
        <v>92</v>
      </c>
      <c r="W10" s="343">
        <f t="shared" si="3"/>
        <v>0</v>
      </c>
      <c r="Y10" s="254" t="s">
        <v>131</v>
      </c>
      <c r="Z10" s="341"/>
      <c r="AA10" s="341" t="s">
        <v>543</v>
      </c>
      <c r="AB10" s="342">
        <v>92</v>
      </c>
      <c r="AC10" s="343">
        <f t="shared" si="4"/>
        <v>0</v>
      </c>
      <c r="AE10" s="254" t="s">
        <v>131</v>
      </c>
      <c r="AF10" s="341"/>
      <c r="AG10" s="341" t="s">
        <v>543</v>
      </c>
      <c r="AH10" s="342">
        <v>92</v>
      </c>
      <c r="AI10" s="343">
        <f t="shared" si="5"/>
        <v>0</v>
      </c>
    </row>
    <row r="11" spans="1:35" x14ac:dyDescent="0.25">
      <c r="A11" s="254" t="s">
        <v>132</v>
      </c>
      <c r="B11" s="201"/>
      <c r="C11" s="201" t="s">
        <v>543</v>
      </c>
      <c r="D11" s="202">
        <v>79</v>
      </c>
      <c r="E11" s="203">
        <f t="shared" si="0"/>
        <v>0</v>
      </c>
      <c r="F11" s="196"/>
      <c r="G11" s="254" t="s">
        <v>132</v>
      </c>
      <c r="H11" s="341"/>
      <c r="I11" s="341" t="s">
        <v>543</v>
      </c>
      <c r="J11" s="342">
        <v>79</v>
      </c>
      <c r="K11" s="343">
        <f t="shared" si="1"/>
        <v>0</v>
      </c>
      <c r="L11" s="336"/>
      <c r="M11" s="254" t="s">
        <v>132</v>
      </c>
      <c r="N11" s="341"/>
      <c r="O11" s="341" t="s">
        <v>543</v>
      </c>
      <c r="P11" s="342">
        <v>79</v>
      </c>
      <c r="Q11" s="343">
        <f t="shared" si="2"/>
        <v>0</v>
      </c>
      <c r="R11" s="336"/>
      <c r="S11" s="254" t="s">
        <v>132</v>
      </c>
      <c r="T11" s="341"/>
      <c r="U11" s="341" t="s">
        <v>543</v>
      </c>
      <c r="V11" s="342">
        <v>79</v>
      </c>
      <c r="W11" s="343">
        <f t="shared" si="3"/>
        <v>0</v>
      </c>
      <c r="Y11" s="254" t="s">
        <v>132</v>
      </c>
      <c r="Z11" s="341"/>
      <c r="AA11" s="341" t="s">
        <v>543</v>
      </c>
      <c r="AB11" s="342">
        <v>79</v>
      </c>
      <c r="AC11" s="343">
        <f t="shared" si="4"/>
        <v>0</v>
      </c>
      <c r="AE11" s="254" t="s">
        <v>132</v>
      </c>
      <c r="AF11" s="341"/>
      <c r="AG11" s="341" t="s">
        <v>543</v>
      </c>
      <c r="AH11" s="342">
        <v>79</v>
      </c>
      <c r="AI11" s="343">
        <f t="shared" si="5"/>
        <v>0</v>
      </c>
    </row>
    <row r="12" spans="1:35" x14ac:dyDescent="0.25">
      <c r="A12" s="254" t="s">
        <v>133</v>
      </c>
      <c r="B12" s="201"/>
      <c r="C12" s="201" t="s">
        <v>543</v>
      </c>
      <c r="D12" s="202">
        <v>73</v>
      </c>
      <c r="E12" s="203">
        <f t="shared" si="0"/>
        <v>0</v>
      </c>
      <c r="F12" s="196"/>
      <c r="G12" s="254" t="s">
        <v>133</v>
      </c>
      <c r="H12" s="341"/>
      <c r="I12" s="341" t="s">
        <v>543</v>
      </c>
      <c r="J12" s="342">
        <v>73</v>
      </c>
      <c r="K12" s="343">
        <f t="shared" si="1"/>
        <v>0</v>
      </c>
      <c r="L12" s="336"/>
      <c r="M12" s="254" t="s">
        <v>133</v>
      </c>
      <c r="N12" s="341"/>
      <c r="O12" s="341" t="s">
        <v>543</v>
      </c>
      <c r="P12" s="342">
        <v>73</v>
      </c>
      <c r="Q12" s="343">
        <f t="shared" si="2"/>
        <v>0</v>
      </c>
      <c r="R12" s="336"/>
      <c r="S12" s="254" t="s">
        <v>133</v>
      </c>
      <c r="T12" s="341"/>
      <c r="U12" s="341" t="s">
        <v>543</v>
      </c>
      <c r="V12" s="342">
        <v>73</v>
      </c>
      <c r="W12" s="343">
        <f t="shared" si="3"/>
        <v>0</v>
      </c>
      <c r="Y12" s="254" t="s">
        <v>133</v>
      </c>
      <c r="Z12" s="341"/>
      <c r="AA12" s="341" t="s">
        <v>543</v>
      </c>
      <c r="AB12" s="342">
        <v>73</v>
      </c>
      <c r="AC12" s="343">
        <f t="shared" si="4"/>
        <v>0</v>
      </c>
      <c r="AE12" s="254" t="s">
        <v>133</v>
      </c>
      <c r="AF12" s="341"/>
      <c r="AG12" s="341" t="s">
        <v>543</v>
      </c>
      <c r="AH12" s="342">
        <v>73</v>
      </c>
      <c r="AI12" s="343">
        <f t="shared" si="5"/>
        <v>0</v>
      </c>
    </row>
    <row r="13" spans="1:35" ht="15.75" thickBot="1" x14ac:dyDescent="0.3">
      <c r="A13" s="255" t="s">
        <v>134</v>
      </c>
      <c r="B13" s="205"/>
      <c r="C13" s="205" t="s">
        <v>543</v>
      </c>
      <c r="D13" s="206">
        <v>59</v>
      </c>
      <c r="E13" s="207">
        <f t="shared" si="0"/>
        <v>0</v>
      </c>
      <c r="F13" s="196"/>
      <c r="G13" s="255" t="s">
        <v>134</v>
      </c>
      <c r="H13" s="345"/>
      <c r="I13" s="345" t="s">
        <v>543</v>
      </c>
      <c r="J13" s="346">
        <v>59</v>
      </c>
      <c r="K13" s="347">
        <f t="shared" si="1"/>
        <v>0</v>
      </c>
      <c r="L13" s="336"/>
      <c r="M13" s="255" t="s">
        <v>134</v>
      </c>
      <c r="N13" s="345"/>
      <c r="O13" s="345" t="s">
        <v>543</v>
      </c>
      <c r="P13" s="346">
        <v>59</v>
      </c>
      <c r="Q13" s="347">
        <f t="shared" si="2"/>
        <v>0</v>
      </c>
      <c r="R13" s="336"/>
      <c r="S13" s="255" t="s">
        <v>134</v>
      </c>
      <c r="T13" s="345"/>
      <c r="U13" s="345" t="s">
        <v>543</v>
      </c>
      <c r="V13" s="346">
        <v>59</v>
      </c>
      <c r="W13" s="347">
        <f t="shared" si="3"/>
        <v>0</v>
      </c>
      <c r="Y13" s="255" t="s">
        <v>134</v>
      </c>
      <c r="Z13" s="345"/>
      <c r="AA13" s="345" t="s">
        <v>543</v>
      </c>
      <c r="AB13" s="346">
        <v>59</v>
      </c>
      <c r="AC13" s="347">
        <f t="shared" si="4"/>
        <v>0</v>
      </c>
      <c r="AE13" s="255" t="s">
        <v>134</v>
      </c>
      <c r="AF13" s="345"/>
      <c r="AG13" s="345" t="s">
        <v>543</v>
      </c>
      <c r="AH13" s="346">
        <v>59</v>
      </c>
      <c r="AI13" s="347">
        <f t="shared" si="5"/>
        <v>0</v>
      </c>
    </row>
    <row r="14" spans="1:35" ht="16.5" thickTop="1" thickBot="1" x14ac:dyDescent="0.3">
      <c r="A14" s="35" t="s">
        <v>135</v>
      </c>
      <c r="B14" s="208">
        <f>SUM(B5:B13)</f>
        <v>0</v>
      </c>
      <c r="C14" s="208"/>
      <c r="D14" s="209"/>
      <c r="E14" s="30">
        <f>SUM(E5:E13)</f>
        <v>0</v>
      </c>
      <c r="F14" s="196"/>
      <c r="G14" s="323" t="s">
        <v>135</v>
      </c>
      <c r="H14" s="348">
        <f>SUM(H5:H13)</f>
        <v>0</v>
      </c>
      <c r="I14" s="348"/>
      <c r="J14" s="349"/>
      <c r="K14" s="321">
        <f>SUM(K5:K13)</f>
        <v>0</v>
      </c>
      <c r="L14" s="336"/>
      <c r="M14" s="323" t="s">
        <v>135</v>
      </c>
      <c r="N14" s="348">
        <f>SUM(N5:N13)</f>
        <v>0</v>
      </c>
      <c r="O14" s="348"/>
      <c r="P14" s="349"/>
      <c r="Q14" s="321">
        <f>SUM(Q5:Q13)</f>
        <v>0</v>
      </c>
      <c r="R14" s="336"/>
      <c r="S14" s="323" t="s">
        <v>135</v>
      </c>
      <c r="T14" s="348">
        <f>SUM(T5:T13)</f>
        <v>0</v>
      </c>
      <c r="U14" s="348"/>
      <c r="V14" s="349"/>
      <c r="W14" s="321">
        <f>SUM(W5:W13)</f>
        <v>0</v>
      </c>
      <c r="Y14" s="323" t="s">
        <v>135</v>
      </c>
      <c r="Z14" s="348">
        <f>SUM(Z5:Z13)</f>
        <v>0</v>
      </c>
      <c r="AA14" s="348"/>
      <c r="AB14" s="349"/>
      <c r="AC14" s="321">
        <f>SUM(AC5:AC13)</f>
        <v>0</v>
      </c>
      <c r="AE14" s="323" t="s">
        <v>135</v>
      </c>
      <c r="AF14" s="348">
        <f>SUM(AF5:AF13)</f>
        <v>0</v>
      </c>
      <c r="AG14" s="348"/>
      <c r="AH14" s="349"/>
      <c r="AI14" s="321">
        <f>SUM(AI5:AI13)</f>
        <v>0</v>
      </c>
    </row>
    <row r="15" spans="1:35" ht="15.75" thickBot="1" x14ac:dyDescent="0.3">
      <c r="A15" s="120"/>
      <c r="B15" s="120"/>
      <c r="C15" s="120"/>
      <c r="D15" s="120"/>
      <c r="E15" s="120"/>
      <c r="F15" s="196"/>
      <c r="G15" s="330"/>
      <c r="H15" s="330"/>
      <c r="I15" s="330"/>
      <c r="J15" s="330"/>
      <c r="K15" s="330"/>
      <c r="L15" s="336"/>
      <c r="M15" s="330"/>
      <c r="N15" s="330"/>
      <c r="O15" s="330"/>
      <c r="P15" s="330"/>
      <c r="Q15" s="330"/>
      <c r="R15" s="336"/>
      <c r="S15" s="330"/>
      <c r="T15" s="330"/>
      <c r="U15" s="330"/>
      <c r="V15" s="330"/>
      <c r="W15" s="330"/>
      <c r="Y15" s="330"/>
      <c r="Z15" s="330"/>
      <c r="AA15" s="330"/>
      <c r="AB15" s="330"/>
      <c r="AC15" s="330"/>
      <c r="AE15" s="330"/>
      <c r="AF15" s="330"/>
      <c r="AG15" s="330"/>
      <c r="AH15" s="330"/>
      <c r="AI15" s="330"/>
    </row>
    <row r="16" spans="1:35" x14ac:dyDescent="0.25">
      <c r="A16" s="256" t="s">
        <v>195</v>
      </c>
      <c r="B16" s="257"/>
      <c r="C16" s="257"/>
      <c r="D16" s="257"/>
      <c r="E16" s="195"/>
      <c r="F16" s="196"/>
      <c r="G16" s="256" t="s">
        <v>195</v>
      </c>
      <c r="H16" s="257"/>
      <c r="I16" s="257"/>
      <c r="J16" s="257"/>
      <c r="K16" s="335"/>
      <c r="L16" s="336"/>
      <c r="M16" s="256" t="s">
        <v>195</v>
      </c>
      <c r="N16" s="257"/>
      <c r="O16" s="257"/>
      <c r="P16" s="257"/>
      <c r="Q16" s="335"/>
      <c r="R16" s="336"/>
      <c r="S16" s="256" t="s">
        <v>195</v>
      </c>
      <c r="T16" s="257"/>
      <c r="U16" s="257"/>
      <c r="V16" s="257"/>
      <c r="W16" s="335"/>
      <c r="Y16" s="256" t="s">
        <v>195</v>
      </c>
      <c r="Z16" s="257"/>
      <c r="AA16" s="257"/>
      <c r="AB16" s="257"/>
      <c r="AC16" s="335"/>
      <c r="AE16" s="256" t="s">
        <v>195</v>
      </c>
      <c r="AF16" s="257"/>
      <c r="AG16" s="257"/>
      <c r="AH16" s="257"/>
      <c r="AI16" s="335"/>
    </row>
    <row r="17" spans="1:35" s="319" customFormat="1" ht="15" customHeight="1" x14ac:dyDescent="0.25">
      <c r="A17" s="337" t="s">
        <v>122</v>
      </c>
      <c r="B17" s="338" t="s">
        <v>576</v>
      </c>
      <c r="C17" s="338" t="s">
        <v>137</v>
      </c>
      <c r="D17" s="338" t="s">
        <v>188</v>
      </c>
      <c r="E17" s="339" t="s">
        <v>124</v>
      </c>
      <c r="F17" s="336"/>
      <c r="G17" s="337" t="s">
        <v>122</v>
      </c>
      <c r="H17" s="338" t="s">
        <v>576</v>
      </c>
      <c r="I17" s="338" t="s">
        <v>137</v>
      </c>
      <c r="J17" s="338" t="s">
        <v>188</v>
      </c>
      <c r="K17" s="339" t="s">
        <v>124</v>
      </c>
      <c r="L17" s="336"/>
      <c r="M17" s="337" t="s">
        <v>122</v>
      </c>
      <c r="N17" s="338" t="s">
        <v>576</v>
      </c>
      <c r="O17" s="338" t="s">
        <v>137</v>
      </c>
      <c r="P17" s="338" t="s">
        <v>188</v>
      </c>
      <c r="Q17" s="339" t="s">
        <v>124</v>
      </c>
      <c r="R17" s="336"/>
      <c r="S17" s="337" t="s">
        <v>122</v>
      </c>
      <c r="T17" s="338" t="s">
        <v>576</v>
      </c>
      <c r="U17" s="338" t="s">
        <v>137</v>
      </c>
      <c r="V17" s="338" t="s">
        <v>188</v>
      </c>
      <c r="W17" s="339" t="s">
        <v>124</v>
      </c>
      <c r="Y17" s="337" t="s">
        <v>122</v>
      </c>
      <c r="Z17" s="338" t="s">
        <v>576</v>
      </c>
      <c r="AA17" s="338" t="s">
        <v>137</v>
      </c>
      <c r="AB17" s="338" t="s">
        <v>188</v>
      </c>
      <c r="AC17" s="339" t="s">
        <v>124</v>
      </c>
      <c r="AE17" s="337" t="s">
        <v>122</v>
      </c>
      <c r="AF17" s="338" t="s">
        <v>576</v>
      </c>
      <c r="AG17" s="338" t="s">
        <v>137</v>
      </c>
      <c r="AH17" s="338" t="s">
        <v>188</v>
      </c>
      <c r="AI17" s="339" t="s">
        <v>124</v>
      </c>
    </row>
    <row r="18" spans="1:35" s="319" customFormat="1" x14ac:dyDescent="0.25">
      <c r="A18" s="254" t="s">
        <v>125</v>
      </c>
      <c r="B18" s="341"/>
      <c r="C18" s="341" t="s">
        <v>543</v>
      </c>
      <c r="D18" s="342">
        <v>165</v>
      </c>
      <c r="E18" s="343">
        <f>B18*D18</f>
        <v>0</v>
      </c>
      <c r="F18" s="336"/>
      <c r="G18" s="254" t="s">
        <v>125</v>
      </c>
      <c r="H18" s="341"/>
      <c r="I18" s="341" t="s">
        <v>543</v>
      </c>
      <c r="J18" s="342">
        <v>165</v>
      </c>
      <c r="K18" s="343">
        <f>H18*J18</f>
        <v>0</v>
      </c>
      <c r="L18" s="336"/>
      <c r="M18" s="254" t="s">
        <v>125</v>
      </c>
      <c r="N18" s="341"/>
      <c r="O18" s="341" t="s">
        <v>543</v>
      </c>
      <c r="P18" s="342">
        <v>165</v>
      </c>
      <c r="Q18" s="343">
        <f>N18*P18</f>
        <v>0</v>
      </c>
      <c r="R18" s="336"/>
      <c r="S18" s="254" t="s">
        <v>125</v>
      </c>
      <c r="T18" s="341"/>
      <c r="U18" s="341" t="s">
        <v>543</v>
      </c>
      <c r="V18" s="342">
        <v>165</v>
      </c>
      <c r="W18" s="343">
        <f>T18*V18</f>
        <v>0</v>
      </c>
      <c r="Y18" s="254" t="s">
        <v>125</v>
      </c>
      <c r="Z18" s="341"/>
      <c r="AA18" s="341" t="s">
        <v>543</v>
      </c>
      <c r="AB18" s="342">
        <v>165</v>
      </c>
      <c r="AC18" s="343">
        <f>Z18*AB18</f>
        <v>0</v>
      </c>
      <c r="AE18" s="254" t="s">
        <v>125</v>
      </c>
      <c r="AF18" s="341"/>
      <c r="AG18" s="341" t="s">
        <v>543</v>
      </c>
      <c r="AH18" s="342">
        <v>165</v>
      </c>
      <c r="AI18" s="343">
        <f>AF18*AH18</f>
        <v>0</v>
      </c>
    </row>
    <row r="19" spans="1:35" s="319" customFormat="1" x14ac:dyDescent="0.25">
      <c r="A19" s="254" t="s">
        <v>126</v>
      </c>
      <c r="B19" s="341"/>
      <c r="C19" s="341" t="s">
        <v>543</v>
      </c>
      <c r="D19" s="342">
        <v>139</v>
      </c>
      <c r="E19" s="343">
        <f t="shared" ref="E19:E26" si="6">B19*D19</f>
        <v>0</v>
      </c>
      <c r="F19" s="336"/>
      <c r="G19" s="254" t="s">
        <v>126</v>
      </c>
      <c r="H19" s="341"/>
      <c r="I19" s="341" t="s">
        <v>543</v>
      </c>
      <c r="J19" s="342">
        <v>139</v>
      </c>
      <c r="K19" s="343">
        <f t="shared" ref="K19:K26" si="7">H19*J19</f>
        <v>0</v>
      </c>
      <c r="L19" s="336"/>
      <c r="M19" s="254" t="s">
        <v>126</v>
      </c>
      <c r="N19" s="341"/>
      <c r="O19" s="341" t="s">
        <v>543</v>
      </c>
      <c r="P19" s="342">
        <v>139</v>
      </c>
      <c r="Q19" s="343">
        <f t="shared" ref="Q19:Q26" si="8">N19*P19</f>
        <v>0</v>
      </c>
      <c r="R19" s="336"/>
      <c r="S19" s="254" t="s">
        <v>126</v>
      </c>
      <c r="T19" s="341"/>
      <c r="U19" s="341" t="s">
        <v>543</v>
      </c>
      <c r="V19" s="342">
        <v>139</v>
      </c>
      <c r="W19" s="343">
        <f t="shared" ref="W19:W26" si="9">T19*V19</f>
        <v>0</v>
      </c>
      <c r="Y19" s="254" t="s">
        <v>126</v>
      </c>
      <c r="Z19" s="341"/>
      <c r="AA19" s="341" t="s">
        <v>543</v>
      </c>
      <c r="AB19" s="342">
        <v>139</v>
      </c>
      <c r="AC19" s="343">
        <f t="shared" ref="AC19:AC26" si="10">Z19*AB19</f>
        <v>0</v>
      </c>
      <c r="AE19" s="254" t="s">
        <v>126</v>
      </c>
      <c r="AF19" s="341"/>
      <c r="AG19" s="341" t="s">
        <v>543</v>
      </c>
      <c r="AH19" s="342">
        <v>139</v>
      </c>
      <c r="AI19" s="343">
        <f t="shared" ref="AI19:AI26" si="11">AF19*AH19</f>
        <v>0</v>
      </c>
    </row>
    <row r="20" spans="1:35" s="319" customFormat="1" x14ac:dyDescent="0.25">
      <c r="A20" s="254" t="s">
        <v>127</v>
      </c>
      <c r="B20" s="341"/>
      <c r="C20" s="341" t="s">
        <v>543</v>
      </c>
      <c r="D20" s="342">
        <v>139</v>
      </c>
      <c r="E20" s="343">
        <f t="shared" si="6"/>
        <v>0</v>
      </c>
      <c r="F20" s="336"/>
      <c r="G20" s="254" t="s">
        <v>127</v>
      </c>
      <c r="H20" s="341"/>
      <c r="I20" s="341" t="s">
        <v>543</v>
      </c>
      <c r="J20" s="342">
        <v>139</v>
      </c>
      <c r="K20" s="343">
        <f t="shared" si="7"/>
        <v>0</v>
      </c>
      <c r="L20" s="336"/>
      <c r="M20" s="254" t="s">
        <v>127</v>
      </c>
      <c r="N20" s="341"/>
      <c r="O20" s="341" t="s">
        <v>543</v>
      </c>
      <c r="P20" s="342">
        <v>139</v>
      </c>
      <c r="Q20" s="343">
        <f t="shared" si="8"/>
        <v>0</v>
      </c>
      <c r="R20" s="336"/>
      <c r="S20" s="254" t="s">
        <v>127</v>
      </c>
      <c r="T20" s="341"/>
      <c r="U20" s="341" t="s">
        <v>543</v>
      </c>
      <c r="V20" s="342">
        <v>139</v>
      </c>
      <c r="W20" s="343">
        <f t="shared" si="9"/>
        <v>0</v>
      </c>
      <c r="Y20" s="254" t="s">
        <v>127</v>
      </c>
      <c r="Z20" s="341"/>
      <c r="AA20" s="341" t="s">
        <v>543</v>
      </c>
      <c r="AB20" s="342">
        <v>139</v>
      </c>
      <c r="AC20" s="343">
        <f t="shared" si="10"/>
        <v>0</v>
      </c>
      <c r="AE20" s="254" t="s">
        <v>127</v>
      </c>
      <c r="AF20" s="341"/>
      <c r="AG20" s="341" t="s">
        <v>543</v>
      </c>
      <c r="AH20" s="342">
        <v>139</v>
      </c>
      <c r="AI20" s="343">
        <f t="shared" si="11"/>
        <v>0</v>
      </c>
    </row>
    <row r="21" spans="1:35" s="319" customFormat="1" x14ac:dyDescent="0.25">
      <c r="A21" s="254" t="s">
        <v>129</v>
      </c>
      <c r="B21" s="341"/>
      <c r="C21" s="341" t="s">
        <v>543</v>
      </c>
      <c r="D21" s="342">
        <v>119</v>
      </c>
      <c r="E21" s="343">
        <f t="shared" si="6"/>
        <v>0</v>
      </c>
      <c r="F21" s="336"/>
      <c r="G21" s="254" t="s">
        <v>129</v>
      </c>
      <c r="H21" s="341"/>
      <c r="I21" s="341" t="s">
        <v>543</v>
      </c>
      <c r="J21" s="342">
        <v>119</v>
      </c>
      <c r="K21" s="343">
        <f t="shared" si="7"/>
        <v>0</v>
      </c>
      <c r="L21" s="336"/>
      <c r="M21" s="254" t="s">
        <v>129</v>
      </c>
      <c r="N21" s="341"/>
      <c r="O21" s="341" t="s">
        <v>543</v>
      </c>
      <c r="P21" s="342">
        <v>119</v>
      </c>
      <c r="Q21" s="343">
        <f t="shared" si="8"/>
        <v>0</v>
      </c>
      <c r="R21" s="336"/>
      <c r="S21" s="254" t="s">
        <v>129</v>
      </c>
      <c r="T21" s="341"/>
      <c r="U21" s="341" t="s">
        <v>543</v>
      </c>
      <c r="V21" s="342">
        <v>119</v>
      </c>
      <c r="W21" s="343">
        <f t="shared" si="9"/>
        <v>0</v>
      </c>
      <c r="Y21" s="254" t="s">
        <v>129</v>
      </c>
      <c r="Z21" s="341"/>
      <c r="AA21" s="341" t="s">
        <v>543</v>
      </c>
      <c r="AB21" s="342">
        <v>119</v>
      </c>
      <c r="AC21" s="343">
        <f t="shared" si="10"/>
        <v>0</v>
      </c>
      <c r="AE21" s="254" t="s">
        <v>129</v>
      </c>
      <c r="AF21" s="341"/>
      <c r="AG21" s="341" t="s">
        <v>543</v>
      </c>
      <c r="AH21" s="342">
        <v>119</v>
      </c>
      <c r="AI21" s="343">
        <f t="shared" si="11"/>
        <v>0</v>
      </c>
    </row>
    <row r="22" spans="1:35" s="319" customFormat="1" x14ac:dyDescent="0.25">
      <c r="A22" s="254" t="s">
        <v>130</v>
      </c>
      <c r="B22" s="341"/>
      <c r="C22" s="341" t="s">
        <v>543</v>
      </c>
      <c r="D22" s="342">
        <v>99</v>
      </c>
      <c r="E22" s="343">
        <f t="shared" si="6"/>
        <v>0</v>
      </c>
      <c r="F22" s="336"/>
      <c r="G22" s="254" t="s">
        <v>130</v>
      </c>
      <c r="H22" s="341"/>
      <c r="I22" s="341" t="s">
        <v>543</v>
      </c>
      <c r="J22" s="342">
        <v>99</v>
      </c>
      <c r="K22" s="343">
        <f t="shared" si="7"/>
        <v>0</v>
      </c>
      <c r="L22" s="336"/>
      <c r="M22" s="254" t="s">
        <v>130</v>
      </c>
      <c r="N22" s="341"/>
      <c r="O22" s="341" t="s">
        <v>543</v>
      </c>
      <c r="P22" s="342">
        <v>99</v>
      </c>
      <c r="Q22" s="343">
        <f t="shared" si="8"/>
        <v>0</v>
      </c>
      <c r="R22" s="336"/>
      <c r="S22" s="254" t="s">
        <v>130</v>
      </c>
      <c r="T22" s="341"/>
      <c r="U22" s="341" t="s">
        <v>543</v>
      </c>
      <c r="V22" s="342">
        <v>99</v>
      </c>
      <c r="W22" s="343">
        <f t="shared" si="9"/>
        <v>0</v>
      </c>
      <c r="Y22" s="254" t="s">
        <v>130</v>
      </c>
      <c r="Z22" s="341"/>
      <c r="AA22" s="341" t="s">
        <v>543</v>
      </c>
      <c r="AB22" s="342">
        <v>99</v>
      </c>
      <c r="AC22" s="343">
        <f t="shared" si="10"/>
        <v>0</v>
      </c>
      <c r="AE22" s="254" t="s">
        <v>130</v>
      </c>
      <c r="AF22" s="341"/>
      <c r="AG22" s="341" t="s">
        <v>543</v>
      </c>
      <c r="AH22" s="342">
        <v>99</v>
      </c>
      <c r="AI22" s="343">
        <f t="shared" si="11"/>
        <v>0</v>
      </c>
    </row>
    <row r="23" spans="1:35" s="319" customFormat="1" x14ac:dyDescent="0.25">
      <c r="A23" s="254" t="s">
        <v>131</v>
      </c>
      <c r="B23" s="341"/>
      <c r="C23" s="341" t="s">
        <v>543</v>
      </c>
      <c r="D23" s="342">
        <v>92</v>
      </c>
      <c r="E23" s="343">
        <f t="shared" si="6"/>
        <v>0</v>
      </c>
      <c r="F23" s="336"/>
      <c r="G23" s="254" t="s">
        <v>131</v>
      </c>
      <c r="H23" s="341"/>
      <c r="I23" s="341" t="s">
        <v>543</v>
      </c>
      <c r="J23" s="342">
        <v>92</v>
      </c>
      <c r="K23" s="343">
        <f t="shared" si="7"/>
        <v>0</v>
      </c>
      <c r="L23" s="336"/>
      <c r="M23" s="254" t="s">
        <v>131</v>
      </c>
      <c r="N23" s="341"/>
      <c r="O23" s="341" t="s">
        <v>543</v>
      </c>
      <c r="P23" s="342">
        <v>92</v>
      </c>
      <c r="Q23" s="343">
        <f t="shared" si="8"/>
        <v>0</v>
      </c>
      <c r="R23" s="336"/>
      <c r="S23" s="254" t="s">
        <v>131</v>
      </c>
      <c r="T23" s="341"/>
      <c r="U23" s="341" t="s">
        <v>543</v>
      </c>
      <c r="V23" s="342">
        <v>92</v>
      </c>
      <c r="W23" s="343">
        <f t="shared" si="9"/>
        <v>0</v>
      </c>
      <c r="Y23" s="254" t="s">
        <v>131</v>
      </c>
      <c r="Z23" s="341"/>
      <c r="AA23" s="341" t="s">
        <v>543</v>
      </c>
      <c r="AB23" s="342">
        <v>92</v>
      </c>
      <c r="AC23" s="343">
        <f t="shared" si="10"/>
        <v>0</v>
      </c>
      <c r="AE23" s="254" t="s">
        <v>131</v>
      </c>
      <c r="AF23" s="341"/>
      <c r="AG23" s="341" t="s">
        <v>543</v>
      </c>
      <c r="AH23" s="342">
        <v>92</v>
      </c>
      <c r="AI23" s="343">
        <f t="shared" si="11"/>
        <v>0</v>
      </c>
    </row>
    <row r="24" spans="1:35" s="319" customFormat="1" x14ac:dyDescent="0.25">
      <c r="A24" s="254" t="s">
        <v>132</v>
      </c>
      <c r="B24" s="341"/>
      <c r="C24" s="341" t="s">
        <v>543</v>
      </c>
      <c r="D24" s="342">
        <v>79</v>
      </c>
      <c r="E24" s="343">
        <f t="shared" si="6"/>
        <v>0</v>
      </c>
      <c r="F24" s="336"/>
      <c r="G24" s="254" t="s">
        <v>132</v>
      </c>
      <c r="H24" s="341"/>
      <c r="I24" s="341" t="s">
        <v>543</v>
      </c>
      <c r="J24" s="342">
        <v>79</v>
      </c>
      <c r="K24" s="343">
        <f t="shared" si="7"/>
        <v>0</v>
      </c>
      <c r="L24" s="336"/>
      <c r="M24" s="254" t="s">
        <v>132</v>
      </c>
      <c r="N24" s="341"/>
      <c r="O24" s="341" t="s">
        <v>543</v>
      </c>
      <c r="P24" s="342">
        <v>79</v>
      </c>
      <c r="Q24" s="343">
        <f t="shared" si="8"/>
        <v>0</v>
      </c>
      <c r="R24" s="336"/>
      <c r="S24" s="254" t="s">
        <v>132</v>
      </c>
      <c r="T24" s="341"/>
      <c r="U24" s="341" t="s">
        <v>543</v>
      </c>
      <c r="V24" s="342">
        <v>79</v>
      </c>
      <c r="W24" s="343">
        <f t="shared" si="9"/>
        <v>0</v>
      </c>
      <c r="Y24" s="254" t="s">
        <v>132</v>
      </c>
      <c r="Z24" s="341"/>
      <c r="AA24" s="341" t="s">
        <v>543</v>
      </c>
      <c r="AB24" s="342">
        <v>79</v>
      </c>
      <c r="AC24" s="343">
        <f t="shared" si="10"/>
        <v>0</v>
      </c>
      <c r="AE24" s="254" t="s">
        <v>132</v>
      </c>
      <c r="AF24" s="341"/>
      <c r="AG24" s="341" t="s">
        <v>543</v>
      </c>
      <c r="AH24" s="342">
        <v>79</v>
      </c>
      <c r="AI24" s="343">
        <f t="shared" si="11"/>
        <v>0</v>
      </c>
    </row>
    <row r="25" spans="1:35" s="319" customFormat="1" x14ac:dyDescent="0.25">
      <c r="A25" s="254" t="s">
        <v>133</v>
      </c>
      <c r="B25" s="341"/>
      <c r="C25" s="341" t="s">
        <v>543</v>
      </c>
      <c r="D25" s="342">
        <v>73</v>
      </c>
      <c r="E25" s="343">
        <f t="shared" si="6"/>
        <v>0</v>
      </c>
      <c r="F25" s="336"/>
      <c r="G25" s="254" t="s">
        <v>133</v>
      </c>
      <c r="H25" s="341"/>
      <c r="I25" s="341" t="s">
        <v>543</v>
      </c>
      <c r="J25" s="342">
        <v>73</v>
      </c>
      <c r="K25" s="343">
        <f t="shared" si="7"/>
        <v>0</v>
      </c>
      <c r="L25" s="336"/>
      <c r="M25" s="254" t="s">
        <v>133</v>
      </c>
      <c r="N25" s="341"/>
      <c r="O25" s="341" t="s">
        <v>543</v>
      </c>
      <c r="P25" s="342">
        <v>73</v>
      </c>
      <c r="Q25" s="343">
        <f t="shared" si="8"/>
        <v>0</v>
      </c>
      <c r="R25" s="336"/>
      <c r="S25" s="254" t="s">
        <v>133</v>
      </c>
      <c r="T25" s="341"/>
      <c r="U25" s="341" t="s">
        <v>543</v>
      </c>
      <c r="V25" s="342">
        <v>73</v>
      </c>
      <c r="W25" s="343">
        <f t="shared" si="9"/>
        <v>0</v>
      </c>
      <c r="Y25" s="254" t="s">
        <v>133</v>
      </c>
      <c r="Z25" s="341"/>
      <c r="AA25" s="341" t="s">
        <v>543</v>
      </c>
      <c r="AB25" s="342">
        <v>73</v>
      </c>
      <c r="AC25" s="343">
        <f t="shared" si="10"/>
        <v>0</v>
      </c>
      <c r="AE25" s="254" t="s">
        <v>133</v>
      </c>
      <c r="AF25" s="341"/>
      <c r="AG25" s="341" t="s">
        <v>543</v>
      </c>
      <c r="AH25" s="342">
        <v>73</v>
      </c>
      <c r="AI25" s="343">
        <f t="shared" si="11"/>
        <v>0</v>
      </c>
    </row>
    <row r="26" spans="1:35" s="319" customFormat="1" ht="15.75" thickBot="1" x14ac:dyDescent="0.3">
      <c r="A26" s="255" t="s">
        <v>134</v>
      </c>
      <c r="B26" s="345"/>
      <c r="C26" s="345" t="s">
        <v>543</v>
      </c>
      <c r="D26" s="346">
        <v>59</v>
      </c>
      <c r="E26" s="347">
        <f t="shared" si="6"/>
        <v>0</v>
      </c>
      <c r="F26" s="336"/>
      <c r="G26" s="255" t="s">
        <v>134</v>
      </c>
      <c r="H26" s="345"/>
      <c r="I26" s="345" t="s">
        <v>543</v>
      </c>
      <c r="J26" s="346">
        <v>59</v>
      </c>
      <c r="K26" s="347">
        <f t="shared" si="7"/>
        <v>0</v>
      </c>
      <c r="L26" s="336"/>
      <c r="M26" s="255" t="s">
        <v>134</v>
      </c>
      <c r="N26" s="345"/>
      <c r="O26" s="345" t="s">
        <v>543</v>
      </c>
      <c r="P26" s="346">
        <v>59</v>
      </c>
      <c r="Q26" s="347">
        <f t="shared" si="8"/>
        <v>0</v>
      </c>
      <c r="R26" s="336"/>
      <c r="S26" s="255" t="s">
        <v>134</v>
      </c>
      <c r="T26" s="345"/>
      <c r="U26" s="345" t="s">
        <v>543</v>
      </c>
      <c r="V26" s="346">
        <v>59</v>
      </c>
      <c r="W26" s="347">
        <f t="shared" si="9"/>
        <v>0</v>
      </c>
      <c r="Y26" s="255" t="s">
        <v>134</v>
      </c>
      <c r="Z26" s="345"/>
      <c r="AA26" s="345" t="s">
        <v>543</v>
      </c>
      <c r="AB26" s="346">
        <v>59</v>
      </c>
      <c r="AC26" s="347">
        <f t="shared" si="10"/>
        <v>0</v>
      </c>
      <c r="AE26" s="255" t="s">
        <v>134</v>
      </c>
      <c r="AF26" s="345"/>
      <c r="AG26" s="345" t="s">
        <v>543</v>
      </c>
      <c r="AH26" s="346">
        <v>59</v>
      </c>
      <c r="AI26" s="347">
        <f t="shared" si="11"/>
        <v>0</v>
      </c>
    </row>
    <row r="27" spans="1:35" s="319" customFormat="1" ht="15.75" thickTop="1" x14ac:dyDescent="0.25">
      <c r="A27" s="273" t="s">
        <v>104</v>
      </c>
      <c r="B27" s="274">
        <f>SUM(B18:B26)</f>
        <v>0</v>
      </c>
      <c r="C27" s="274"/>
      <c r="D27" s="275"/>
      <c r="E27" s="276">
        <f>SUM(E18:E26)</f>
        <v>0</v>
      </c>
      <c r="F27" s="336"/>
      <c r="G27" s="273" t="s">
        <v>104</v>
      </c>
      <c r="H27" s="274">
        <f>SUM(H18:H26)</f>
        <v>0</v>
      </c>
      <c r="I27" s="274"/>
      <c r="J27" s="275"/>
      <c r="K27" s="276">
        <f>SUM(K18:K26)</f>
        <v>0</v>
      </c>
      <c r="L27" s="336"/>
      <c r="M27" s="273" t="s">
        <v>104</v>
      </c>
      <c r="N27" s="274">
        <f>SUM(N18:N26)</f>
        <v>0</v>
      </c>
      <c r="O27" s="274"/>
      <c r="P27" s="275"/>
      <c r="Q27" s="276">
        <f>SUM(Q18:Q26)</f>
        <v>0</v>
      </c>
      <c r="R27" s="336"/>
      <c r="S27" s="273" t="s">
        <v>104</v>
      </c>
      <c r="T27" s="274">
        <f>SUM(T18:T26)</f>
        <v>0</v>
      </c>
      <c r="U27" s="274"/>
      <c r="V27" s="275"/>
      <c r="W27" s="276">
        <f>SUM(W18:W26)</f>
        <v>0</v>
      </c>
      <c r="Y27" s="273" t="s">
        <v>104</v>
      </c>
      <c r="Z27" s="274">
        <f>SUM(Z18:Z26)</f>
        <v>0</v>
      </c>
      <c r="AA27" s="274"/>
      <c r="AB27" s="275"/>
      <c r="AC27" s="276">
        <f>SUM(AC18:AC26)</f>
        <v>0</v>
      </c>
      <c r="AE27" s="273" t="s">
        <v>104</v>
      </c>
      <c r="AF27" s="274">
        <f>SUM(AF18:AF26)</f>
        <v>0</v>
      </c>
      <c r="AG27" s="274"/>
      <c r="AH27" s="275"/>
      <c r="AI27" s="276">
        <f>SUM(AI18:AI26)</f>
        <v>0</v>
      </c>
    </row>
    <row r="28" spans="1:35" s="319" customFormat="1" x14ac:dyDescent="0.25">
      <c r="A28" s="340"/>
      <c r="B28" s="330"/>
      <c r="C28" s="330"/>
      <c r="D28" s="330"/>
      <c r="E28" s="419"/>
      <c r="F28" s="336"/>
      <c r="G28" s="340"/>
      <c r="H28" s="330"/>
      <c r="I28" s="330"/>
      <c r="J28" s="330"/>
      <c r="K28" s="419"/>
      <c r="L28" s="336"/>
      <c r="M28" s="340"/>
      <c r="N28" s="330"/>
      <c r="O28" s="330"/>
      <c r="P28" s="330"/>
      <c r="Q28" s="419"/>
      <c r="R28" s="336"/>
      <c r="S28" s="340"/>
      <c r="T28" s="330"/>
      <c r="U28" s="330"/>
      <c r="V28" s="330"/>
      <c r="W28" s="419"/>
      <c r="Y28" s="340"/>
      <c r="Z28" s="330"/>
      <c r="AA28" s="330"/>
      <c r="AB28" s="330"/>
      <c r="AC28" s="419"/>
      <c r="AE28" s="340"/>
      <c r="AF28" s="330"/>
      <c r="AG28" s="330"/>
      <c r="AH28" s="330"/>
      <c r="AI28" s="419"/>
    </row>
    <row r="29" spans="1:35" x14ac:dyDescent="0.25">
      <c r="A29" s="212" t="s">
        <v>136</v>
      </c>
      <c r="B29" s="198" t="s">
        <v>576</v>
      </c>
      <c r="C29" s="198" t="s">
        <v>137</v>
      </c>
      <c r="D29" s="270" t="s">
        <v>141</v>
      </c>
      <c r="E29" s="271" t="s">
        <v>142</v>
      </c>
      <c r="F29" s="196"/>
      <c r="G29" s="352" t="s">
        <v>136</v>
      </c>
      <c r="H29" s="338" t="s">
        <v>576</v>
      </c>
      <c r="I29" s="338" t="s">
        <v>137</v>
      </c>
      <c r="J29" s="390" t="s">
        <v>141</v>
      </c>
      <c r="K29" s="391" t="s">
        <v>142</v>
      </c>
      <c r="L29" s="336"/>
      <c r="M29" s="352" t="s">
        <v>136</v>
      </c>
      <c r="N29" s="338" t="s">
        <v>576</v>
      </c>
      <c r="O29" s="338" t="s">
        <v>137</v>
      </c>
      <c r="P29" s="390" t="s">
        <v>141</v>
      </c>
      <c r="Q29" s="391" t="s">
        <v>142</v>
      </c>
      <c r="R29" s="336"/>
      <c r="S29" s="352" t="s">
        <v>136</v>
      </c>
      <c r="T29" s="338" t="s">
        <v>576</v>
      </c>
      <c r="U29" s="338" t="s">
        <v>137</v>
      </c>
      <c r="V29" s="390" t="s">
        <v>141</v>
      </c>
      <c r="W29" s="391" t="s">
        <v>142</v>
      </c>
      <c r="Y29" s="352" t="s">
        <v>136</v>
      </c>
      <c r="Z29" s="338" t="s">
        <v>576</v>
      </c>
      <c r="AA29" s="338" t="s">
        <v>137</v>
      </c>
      <c r="AB29" s="390" t="s">
        <v>141</v>
      </c>
      <c r="AC29" s="391" t="s">
        <v>142</v>
      </c>
      <c r="AE29" s="352" t="s">
        <v>136</v>
      </c>
      <c r="AF29" s="338" t="s">
        <v>576</v>
      </c>
      <c r="AG29" s="338" t="s">
        <v>137</v>
      </c>
      <c r="AH29" s="390" t="s">
        <v>141</v>
      </c>
      <c r="AI29" s="391" t="s">
        <v>142</v>
      </c>
    </row>
    <row r="30" spans="1:35" ht="20.25" customHeight="1" x14ac:dyDescent="0.25">
      <c r="A30" s="216" t="s">
        <v>544</v>
      </c>
      <c r="B30" s="201"/>
      <c r="C30" s="201" t="s">
        <v>546</v>
      </c>
      <c r="D30" s="217">
        <v>0.5</v>
      </c>
      <c r="E30" s="203">
        <f t="shared" ref="E30:E36" si="12">B30*D30</f>
        <v>0</v>
      </c>
      <c r="F30" s="196"/>
      <c r="G30" s="354" t="s">
        <v>544</v>
      </c>
      <c r="H30" s="341"/>
      <c r="I30" s="341" t="s">
        <v>546</v>
      </c>
      <c r="J30" s="355">
        <v>0.5</v>
      </c>
      <c r="K30" s="343">
        <f t="shared" ref="K30:K31" si="13">H30*J30</f>
        <v>0</v>
      </c>
      <c r="L30" s="336"/>
      <c r="M30" s="354" t="s">
        <v>544</v>
      </c>
      <c r="N30" s="341"/>
      <c r="O30" s="341" t="s">
        <v>546</v>
      </c>
      <c r="P30" s="355">
        <v>0.5</v>
      </c>
      <c r="Q30" s="343">
        <f t="shared" ref="Q30:Q31" si="14">N30*P30</f>
        <v>0</v>
      </c>
      <c r="R30" s="336"/>
      <c r="S30" s="354" t="s">
        <v>544</v>
      </c>
      <c r="T30" s="341"/>
      <c r="U30" s="341" t="s">
        <v>546</v>
      </c>
      <c r="V30" s="355">
        <v>0.5</v>
      </c>
      <c r="W30" s="343">
        <f t="shared" ref="W30:W31" si="15">T30*V30</f>
        <v>0</v>
      </c>
      <c r="Y30" s="354" t="s">
        <v>544</v>
      </c>
      <c r="Z30" s="341"/>
      <c r="AA30" s="341" t="s">
        <v>546</v>
      </c>
      <c r="AB30" s="355">
        <v>0.5</v>
      </c>
      <c r="AC30" s="343">
        <f t="shared" ref="AC30:AC31" si="16">Z30*AB30</f>
        <v>0</v>
      </c>
      <c r="AE30" s="354" t="s">
        <v>544</v>
      </c>
      <c r="AF30" s="341"/>
      <c r="AG30" s="341" t="s">
        <v>546</v>
      </c>
      <c r="AH30" s="355">
        <v>0.5</v>
      </c>
      <c r="AI30" s="343">
        <f t="shared" ref="AI30:AI31" si="17">AF30*AH30</f>
        <v>0</v>
      </c>
    </row>
    <row r="31" spans="1:35" x14ac:dyDescent="0.25">
      <c r="A31" s="216" t="s">
        <v>545</v>
      </c>
      <c r="B31" s="201"/>
      <c r="C31" s="201" t="s">
        <v>547</v>
      </c>
      <c r="D31" s="202">
        <v>125</v>
      </c>
      <c r="E31" s="203">
        <f t="shared" si="12"/>
        <v>0</v>
      </c>
      <c r="F31" s="196"/>
      <c r="G31" s="354" t="s">
        <v>545</v>
      </c>
      <c r="H31" s="341"/>
      <c r="I31" s="341" t="s">
        <v>547</v>
      </c>
      <c r="J31" s="342">
        <v>125</v>
      </c>
      <c r="K31" s="343">
        <f t="shared" si="13"/>
        <v>0</v>
      </c>
      <c r="L31" s="336"/>
      <c r="M31" s="354" t="s">
        <v>545</v>
      </c>
      <c r="N31" s="341"/>
      <c r="O31" s="341" t="s">
        <v>547</v>
      </c>
      <c r="P31" s="342">
        <v>125</v>
      </c>
      <c r="Q31" s="343">
        <f t="shared" si="14"/>
        <v>0</v>
      </c>
      <c r="R31" s="336"/>
      <c r="S31" s="354" t="s">
        <v>545</v>
      </c>
      <c r="T31" s="341"/>
      <c r="U31" s="341" t="s">
        <v>547</v>
      </c>
      <c r="V31" s="342">
        <v>125</v>
      </c>
      <c r="W31" s="343">
        <f t="shared" si="15"/>
        <v>0</v>
      </c>
      <c r="Y31" s="354" t="s">
        <v>545</v>
      </c>
      <c r="Z31" s="341"/>
      <c r="AA31" s="341" t="s">
        <v>547</v>
      </c>
      <c r="AB31" s="342">
        <v>125</v>
      </c>
      <c r="AC31" s="343">
        <f t="shared" si="16"/>
        <v>0</v>
      </c>
      <c r="AE31" s="354" t="s">
        <v>545</v>
      </c>
      <c r="AF31" s="341"/>
      <c r="AG31" s="341" t="s">
        <v>547</v>
      </c>
      <c r="AH31" s="342">
        <v>125</v>
      </c>
      <c r="AI31" s="343">
        <f t="shared" si="17"/>
        <v>0</v>
      </c>
    </row>
    <row r="32" spans="1:35" x14ac:dyDescent="0.25">
      <c r="A32" s="216" t="s">
        <v>318</v>
      </c>
      <c r="B32" s="201"/>
      <c r="C32" s="201" t="s">
        <v>548</v>
      </c>
      <c r="D32" s="218">
        <v>10</v>
      </c>
      <c r="E32" s="203">
        <f>B32*D32</f>
        <v>0</v>
      </c>
      <c r="F32" s="196"/>
      <c r="G32" s="354" t="s">
        <v>318</v>
      </c>
      <c r="H32" s="341"/>
      <c r="I32" s="341" t="s">
        <v>548</v>
      </c>
      <c r="J32" s="356">
        <v>10</v>
      </c>
      <c r="K32" s="343">
        <f>H32*J32</f>
        <v>0</v>
      </c>
      <c r="L32" s="336"/>
      <c r="M32" s="354" t="s">
        <v>318</v>
      </c>
      <c r="N32" s="341"/>
      <c r="O32" s="341" t="s">
        <v>548</v>
      </c>
      <c r="P32" s="356">
        <v>10</v>
      </c>
      <c r="Q32" s="343">
        <f>N32*P32</f>
        <v>0</v>
      </c>
      <c r="R32" s="336"/>
      <c r="S32" s="354" t="s">
        <v>318</v>
      </c>
      <c r="T32" s="341"/>
      <c r="U32" s="341" t="s">
        <v>548</v>
      </c>
      <c r="V32" s="356">
        <v>10</v>
      </c>
      <c r="W32" s="343">
        <f>T32*V32</f>
        <v>0</v>
      </c>
      <c r="Y32" s="354" t="s">
        <v>318</v>
      </c>
      <c r="Z32" s="341"/>
      <c r="AA32" s="341" t="s">
        <v>548</v>
      </c>
      <c r="AB32" s="356">
        <v>10</v>
      </c>
      <c r="AC32" s="343">
        <f>Z32*AB32</f>
        <v>0</v>
      </c>
      <c r="AE32" s="354" t="s">
        <v>318</v>
      </c>
      <c r="AF32" s="341"/>
      <c r="AG32" s="341" t="s">
        <v>548</v>
      </c>
      <c r="AH32" s="356">
        <v>10</v>
      </c>
      <c r="AI32" s="343">
        <f>AF32*AH32</f>
        <v>0</v>
      </c>
    </row>
    <row r="33" spans="1:36" x14ac:dyDescent="0.25">
      <c r="A33" s="216" t="s">
        <v>319</v>
      </c>
      <c r="B33" s="201"/>
      <c r="C33" s="201" t="s">
        <v>548</v>
      </c>
      <c r="D33" s="202">
        <v>60</v>
      </c>
      <c r="E33" s="203">
        <f t="shared" si="12"/>
        <v>0</v>
      </c>
      <c r="F33" s="196"/>
      <c r="G33" s="354" t="s">
        <v>319</v>
      </c>
      <c r="H33" s="341"/>
      <c r="I33" s="341" t="s">
        <v>548</v>
      </c>
      <c r="J33" s="342">
        <v>60</v>
      </c>
      <c r="K33" s="343">
        <f t="shared" ref="K33:K36" si="18">H33*J33</f>
        <v>0</v>
      </c>
      <c r="L33" s="336"/>
      <c r="M33" s="354" t="s">
        <v>319</v>
      </c>
      <c r="N33" s="341"/>
      <c r="O33" s="341" t="s">
        <v>548</v>
      </c>
      <c r="P33" s="342">
        <v>60</v>
      </c>
      <c r="Q33" s="343">
        <f t="shared" ref="Q33:Q36" si="19">N33*P33</f>
        <v>0</v>
      </c>
      <c r="R33" s="336"/>
      <c r="S33" s="354" t="s">
        <v>319</v>
      </c>
      <c r="T33" s="341"/>
      <c r="U33" s="341" t="s">
        <v>548</v>
      </c>
      <c r="V33" s="342">
        <v>60</v>
      </c>
      <c r="W33" s="343">
        <f t="shared" ref="W33:W36" si="20">T33*V33</f>
        <v>0</v>
      </c>
      <c r="Y33" s="354" t="s">
        <v>319</v>
      </c>
      <c r="Z33" s="341"/>
      <c r="AA33" s="341" t="s">
        <v>548</v>
      </c>
      <c r="AB33" s="342">
        <v>60</v>
      </c>
      <c r="AC33" s="343">
        <f t="shared" ref="AC33:AC36" si="21">Z33*AB33</f>
        <v>0</v>
      </c>
      <c r="AE33" s="354" t="s">
        <v>319</v>
      </c>
      <c r="AF33" s="341"/>
      <c r="AG33" s="341" t="s">
        <v>548</v>
      </c>
      <c r="AH33" s="342">
        <v>60</v>
      </c>
      <c r="AI33" s="343">
        <f t="shared" ref="AI33:AI36" si="22">AF33*AH33</f>
        <v>0</v>
      </c>
    </row>
    <row r="34" spans="1:36" s="126" customFormat="1" x14ac:dyDescent="0.25">
      <c r="A34" s="216" t="s">
        <v>154</v>
      </c>
      <c r="B34" s="201"/>
      <c r="C34" s="201" t="s">
        <v>548</v>
      </c>
      <c r="D34" s="202">
        <v>25</v>
      </c>
      <c r="E34" s="203">
        <f t="shared" si="12"/>
        <v>0</v>
      </c>
      <c r="F34" s="196"/>
      <c r="G34" s="354" t="s">
        <v>154</v>
      </c>
      <c r="H34" s="341"/>
      <c r="I34" s="341" t="s">
        <v>548</v>
      </c>
      <c r="J34" s="342">
        <v>25</v>
      </c>
      <c r="K34" s="343">
        <f t="shared" si="18"/>
        <v>0</v>
      </c>
      <c r="L34" s="336"/>
      <c r="M34" s="354" t="s">
        <v>154</v>
      </c>
      <c r="N34" s="341"/>
      <c r="O34" s="341" t="s">
        <v>548</v>
      </c>
      <c r="P34" s="342">
        <v>25</v>
      </c>
      <c r="Q34" s="343">
        <f t="shared" si="19"/>
        <v>0</v>
      </c>
      <c r="R34" s="336"/>
      <c r="S34" s="354" t="s">
        <v>154</v>
      </c>
      <c r="T34" s="341"/>
      <c r="U34" s="341" t="s">
        <v>548</v>
      </c>
      <c r="V34" s="342">
        <v>25</v>
      </c>
      <c r="W34" s="343">
        <f t="shared" si="20"/>
        <v>0</v>
      </c>
      <c r="X34" s="319"/>
      <c r="Y34" s="354" t="s">
        <v>154</v>
      </c>
      <c r="Z34" s="341"/>
      <c r="AA34" s="341" t="s">
        <v>548</v>
      </c>
      <c r="AB34" s="342">
        <v>25</v>
      </c>
      <c r="AC34" s="343">
        <f t="shared" si="21"/>
        <v>0</v>
      </c>
      <c r="AD34" s="319"/>
      <c r="AE34" s="354" t="s">
        <v>154</v>
      </c>
      <c r="AF34" s="341"/>
      <c r="AG34" s="341" t="s">
        <v>548</v>
      </c>
      <c r="AH34" s="342">
        <v>25</v>
      </c>
      <c r="AI34" s="343">
        <f t="shared" si="22"/>
        <v>0</v>
      </c>
      <c r="AJ34" s="319"/>
    </row>
    <row r="35" spans="1:36" s="126" customFormat="1" x14ac:dyDescent="0.25">
      <c r="A35" s="216" t="s">
        <v>572</v>
      </c>
      <c r="B35" s="201"/>
      <c r="C35" s="201" t="s">
        <v>548</v>
      </c>
      <c r="D35" s="202">
        <v>25</v>
      </c>
      <c r="E35" s="203">
        <f t="shared" si="12"/>
        <v>0</v>
      </c>
      <c r="F35" s="196"/>
      <c r="G35" s="354" t="s">
        <v>572</v>
      </c>
      <c r="H35" s="341"/>
      <c r="I35" s="341" t="s">
        <v>548</v>
      </c>
      <c r="J35" s="342">
        <v>25</v>
      </c>
      <c r="K35" s="343">
        <f t="shared" si="18"/>
        <v>0</v>
      </c>
      <c r="L35" s="336"/>
      <c r="M35" s="354" t="s">
        <v>572</v>
      </c>
      <c r="N35" s="341"/>
      <c r="O35" s="341" t="s">
        <v>548</v>
      </c>
      <c r="P35" s="342">
        <v>25</v>
      </c>
      <c r="Q35" s="343">
        <f t="shared" si="19"/>
        <v>0</v>
      </c>
      <c r="R35" s="336"/>
      <c r="S35" s="354" t="s">
        <v>572</v>
      </c>
      <c r="T35" s="341"/>
      <c r="U35" s="341" t="s">
        <v>548</v>
      </c>
      <c r="V35" s="342">
        <v>25</v>
      </c>
      <c r="W35" s="343">
        <f t="shared" si="20"/>
        <v>0</v>
      </c>
      <c r="X35" s="319"/>
      <c r="Y35" s="354" t="s">
        <v>572</v>
      </c>
      <c r="Z35" s="341"/>
      <c r="AA35" s="341" t="s">
        <v>548</v>
      </c>
      <c r="AB35" s="342">
        <v>25</v>
      </c>
      <c r="AC35" s="343">
        <f t="shared" si="21"/>
        <v>0</v>
      </c>
      <c r="AD35" s="319"/>
      <c r="AE35" s="354" t="s">
        <v>572</v>
      </c>
      <c r="AF35" s="341"/>
      <c r="AG35" s="341" t="s">
        <v>548</v>
      </c>
      <c r="AH35" s="342">
        <v>25</v>
      </c>
      <c r="AI35" s="343">
        <f t="shared" si="22"/>
        <v>0</v>
      </c>
      <c r="AJ35" s="319"/>
    </row>
    <row r="36" spans="1:36" s="126" customFormat="1" ht="15.75" thickBot="1" x14ac:dyDescent="0.3">
      <c r="A36" s="219" t="s">
        <v>162</v>
      </c>
      <c r="B36" s="205"/>
      <c r="C36" s="205"/>
      <c r="D36" s="206">
        <v>0</v>
      </c>
      <c r="E36" s="207">
        <f t="shared" si="12"/>
        <v>0</v>
      </c>
      <c r="F36" s="196"/>
      <c r="G36" s="357" t="s">
        <v>162</v>
      </c>
      <c r="H36" s="345"/>
      <c r="I36" s="345"/>
      <c r="J36" s="346">
        <v>0</v>
      </c>
      <c r="K36" s="347">
        <f t="shared" si="18"/>
        <v>0</v>
      </c>
      <c r="L36" s="336"/>
      <c r="M36" s="357" t="s">
        <v>162</v>
      </c>
      <c r="N36" s="345"/>
      <c r="O36" s="345"/>
      <c r="P36" s="346">
        <v>0</v>
      </c>
      <c r="Q36" s="347">
        <f t="shared" si="19"/>
        <v>0</v>
      </c>
      <c r="R36" s="336"/>
      <c r="S36" s="357" t="s">
        <v>162</v>
      </c>
      <c r="T36" s="345"/>
      <c r="U36" s="345"/>
      <c r="V36" s="346">
        <v>0</v>
      </c>
      <c r="W36" s="347">
        <f t="shared" si="20"/>
        <v>0</v>
      </c>
      <c r="X36" s="319"/>
      <c r="Y36" s="357" t="s">
        <v>162</v>
      </c>
      <c r="Z36" s="345"/>
      <c r="AA36" s="345"/>
      <c r="AB36" s="346">
        <v>0</v>
      </c>
      <c r="AC36" s="347">
        <f t="shared" si="21"/>
        <v>0</v>
      </c>
      <c r="AD36" s="319"/>
      <c r="AE36" s="357" t="s">
        <v>162</v>
      </c>
      <c r="AF36" s="345"/>
      <c r="AG36" s="345"/>
      <c r="AH36" s="346">
        <v>0</v>
      </c>
      <c r="AI36" s="347">
        <f t="shared" si="22"/>
        <v>0</v>
      </c>
      <c r="AJ36" s="319"/>
    </row>
    <row r="37" spans="1:36" s="126" customFormat="1" ht="15.75" thickTop="1" x14ac:dyDescent="0.25">
      <c r="A37" s="212" t="s">
        <v>104</v>
      </c>
      <c r="B37" s="201"/>
      <c r="C37" s="201"/>
      <c r="D37" s="202"/>
      <c r="E37" s="203">
        <f>SUM(E30:E36)</f>
        <v>0</v>
      </c>
      <c r="F37" s="196"/>
      <c r="G37" s="352" t="s">
        <v>104</v>
      </c>
      <c r="H37" s="341"/>
      <c r="I37" s="341"/>
      <c r="J37" s="342"/>
      <c r="K37" s="343">
        <f>SUM(K30:K36)</f>
        <v>0</v>
      </c>
      <c r="L37" s="336"/>
      <c r="M37" s="352" t="s">
        <v>104</v>
      </c>
      <c r="N37" s="341"/>
      <c r="O37" s="341"/>
      <c r="P37" s="342"/>
      <c r="Q37" s="343">
        <f>SUM(Q30:Q36)</f>
        <v>0</v>
      </c>
      <c r="R37" s="336"/>
      <c r="S37" s="352" t="s">
        <v>104</v>
      </c>
      <c r="T37" s="341"/>
      <c r="U37" s="341"/>
      <c r="V37" s="342"/>
      <c r="W37" s="343">
        <f>SUM(W30:W36)</f>
        <v>0</v>
      </c>
      <c r="X37" s="319"/>
      <c r="Y37" s="352" t="s">
        <v>104</v>
      </c>
      <c r="Z37" s="341"/>
      <c r="AA37" s="341"/>
      <c r="AB37" s="342"/>
      <c r="AC37" s="343">
        <f>SUM(AC30:AC36)</f>
        <v>0</v>
      </c>
      <c r="AD37" s="319"/>
      <c r="AE37" s="352" t="s">
        <v>104</v>
      </c>
      <c r="AF37" s="341"/>
      <c r="AG37" s="341"/>
      <c r="AH37" s="342"/>
      <c r="AI37" s="343">
        <f>SUM(AI30:AI36)</f>
        <v>0</v>
      </c>
      <c r="AJ37" s="319"/>
    </row>
    <row r="38" spans="1:36" s="126" customFormat="1" x14ac:dyDescent="0.25">
      <c r="A38" s="216"/>
      <c r="B38" s="201"/>
      <c r="C38" s="201"/>
      <c r="D38" s="120"/>
      <c r="E38" s="203"/>
      <c r="F38" s="196"/>
      <c r="G38" s="354"/>
      <c r="H38" s="341"/>
      <c r="I38" s="341"/>
      <c r="J38" s="330"/>
      <c r="K38" s="343"/>
      <c r="L38" s="336"/>
      <c r="M38" s="354"/>
      <c r="N38" s="341"/>
      <c r="O38" s="341"/>
      <c r="P38" s="330"/>
      <c r="Q38" s="343"/>
      <c r="R38" s="336"/>
      <c r="S38" s="354"/>
      <c r="T38" s="341"/>
      <c r="U38" s="341"/>
      <c r="V38" s="330"/>
      <c r="W38" s="343"/>
      <c r="X38" s="319"/>
      <c r="Y38" s="354"/>
      <c r="Z38" s="341"/>
      <c r="AA38" s="341"/>
      <c r="AB38" s="330"/>
      <c r="AC38" s="343"/>
      <c r="AD38" s="319"/>
      <c r="AE38" s="354"/>
      <c r="AF38" s="341"/>
      <c r="AG38" s="341"/>
      <c r="AH38" s="330"/>
      <c r="AI38" s="343"/>
      <c r="AJ38" s="319"/>
    </row>
    <row r="39" spans="1:36" s="126" customFormat="1" x14ac:dyDescent="0.25">
      <c r="A39" s="212" t="s">
        <v>150</v>
      </c>
      <c r="B39" s="198" t="s">
        <v>576</v>
      </c>
      <c r="C39" s="198" t="s">
        <v>137</v>
      </c>
      <c r="D39" s="270" t="s">
        <v>141</v>
      </c>
      <c r="E39" s="271" t="s">
        <v>142</v>
      </c>
      <c r="F39" s="196"/>
      <c r="G39" s="352" t="s">
        <v>150</v>
      </c>
      <c r="H39" s="338" t="s">
        <v>576</v>
      </c>
      <c r="I39" s="338" t="s">
        <v>137</v>
      </c>
      <c r="J39" s="390" t="s">
        <v>141</v>
      </c>
      <c r="K39" s="391" t="s">
        <v>142</v>
      </c>
      <c r="L39" s="336"/>
      <c r="M39" s="352" t="s">
        <v>150</v>
      </c>
      <c r="N39" s="338" t="s">
        <v>576</v>
      </c>
      <c r="O39" s="338" t="s">
        <v>137</v>
      </c>
      <c r="P39" s="390" t="s">
        <v>141</v>
      </c>
      <c r="Q39" s="391" t="s">
        <v>142</v>
      </c>
      <c r="R39" s="336"/>
      <c r="S39" s="352" t="s">
        <v>150</v>
      </c>
      <c r="T39" s="338" t="s">
        <v>576</v>
      </c>
      <c r="U39" s="338" t="s">
        <v>137</v>
      </c>
      <c r="V39" s="390" t="s">
        <v>141</v>
      </c>
      <c r="W39" s="391" t="s">
        <v>142</v>
      </c>
      <c r="X39" s="319"/>
      <c r="Y39" s="352" t="s">
        <v>150</v>
      </c>
      <c r="Z39" s="338" t="s">
        <v>576</v>
      </c>
      <c r="AA39" s="338" t="s">
        <v>137</v>
      </c>
      <c r="AB39" s="390" t="s">
        <v>141</v>
      </c>
      <c r="AC39" s="391" t="s">
        <v>142</v>
      </c>
      <c r="AD39" s="319"/>
      <c r="AE39" s="352" t="s">
        <v>150</v>
      </c>
      <c r="AF39" s="338" t="s">
        <v>576</v>
      </c>
      <c r="AG39" s="338" t="s">
        <v>137</v>
      </c>
      <c r="AH39" s="390" t="s">
        <v>141</v>
      </c>
      <c r="AI39" s="391" t="s">
        <v>142</v>
      </c>
      <c r="AJ39" s="319"/>
    </row>
    <row r="40" spans="1:36" s="126" customFormat="1" x14ac:dyDescent="0.25">
      <c r="A40" s="216" t="s">
        <v>317</v>
      </c>
      <c r="B40" s="201"/>
      <c r="C40" s="201" t="s">
        <v>547</v>
      </c>
      <c r="D40" s="218">
        <v>135</v>
      </c>
      <c r="E40" s="203">
        <f t="shared" ref="E40:E45" si="23">D40*B40</f>
        <v>0</v>
      </c>
      <c r="F40" s="196"/>
      <c r="G40" s="354" t="s">
        <v>317</v>
      </c>
      <c r="H40" s="341"/>
      <c r="I40" s="341" t="s">
        <v>547</v>
      </c>
      <c r="J40" s="356">
        <v>135</v>
      </c>
      <c r="K40" s="343">
        <f t="shared" ref="K40:K45" si="24">J40*H40</f>
        <v>0</v>
      </c>
      <c r="L40" s="336"/>
      <c r="M40" s="354" t="s">
        <v>317</v>
      </c>
      <c r="N40" s="341"/>
      <c r="O40" s="341" t="s">
        <v>547</v>
      </c>
      <c r="P40" s="356">
        <v>135</v>
      </c>
      <c r="Q40" s="343">
        <f t="shared" ref="Q40:Q45" si="25">P40*N40</f>
        <v>0</v>
      </c>
      <c r="R40" s="336"/>
      <c r="S40" s="354" t="s">
        <v>317</v>
      </c>
      <c r="T40" s="341"/>
      <c r="U40" s="341" t="s">
        <v>547</v>
      </c>
      <c r="V40" s="356">
        <v>135</v>
      </c>
      <c r="W40" s="343">
        <f t="shared" ref="W40:W45" si="26">V40*T40</f>
        <v>0</v>
      </c>
      <c r="X40" s="319"/>
      <c r="Y40" s="354" t="s">
        <v>317</v>
      </c>
      <c r="Z40" s="341"/>
      <c r="AA40" s="341" t="s">
        <v>547</v>
      </c>
      <c r="AB40" s="356">
        <v>135</v>
      </c>
      <c r="AC40" s="343">
        <f t="shared" ref="AC40:AC45" si="27">AB40*Z40</f>
        <v>0</v>
      </c>
      <c r="AD40" s="319"/>
      <c r="AE40" s="354" t="s">
        <v>317</v>
      </c>
      <c r="AF40" s="341"/>
      <c r="AG40" s="341" t="s">
        <v>547</v>
      </c>
      <c r="AH40" s="356">
        <v>135</v>
      </c>
      <c r="AI40" s="343">
        <f t="shared" ref="AI40:AI45" si="28">AH40*AF40</f>
        <v>0</v>
      </c>
      <c r="AJ40" s="319"/>
    </row>
    <row r="41" spans="1:36" s="126" customFormat="1" x14ac:dyDescent="0.25">
      <c r="A41" s="216" t="s">
        <v>152</v>
      </c>
      <c r="B41" s="201"/>
      <c r="C41" s="201" t="s">
        <v>547</v>
      </c>
      <c r="D41" s="218">
        <v>53</v>
      </c>
      <c r="E41" s="203">
        <f t="shared" si="23"/>
        <v>0</v>
      </c>
      <c r="F41" s="196"/>
      <c r="G41" s="354" t="s">
        <v>152</v>
      </c>
      <c r="H41" s="341"/>
      <c r="I41" s="341" t="s">
        <v>547</v>
      </c>
      <c r="J41" s="356">
        <v>53</v>
      </c>
      <c r="K41" s="343">
        <f t="shared" si="24"/>
        <v>0</v>
      </c>
      <c r="L41" s="336"/>
      <c r="M41" s="354" t="s">
        <v>152</v>
      </c>
      <c r="N41" s="341"/>
      <c r="O41" s="341" t="s">
        <v>547</v>
      </c>
      <c r="P41" s="356">
        <v>53</v>
      </c>
      <c r="Q41" s="343">
        <f t="shared" si="25"/>
        <v>0</v>
      </c>
      <c r="R41" s="336"/>
      <c r="S41" s="354" t="s">
        <v>152</v>
      </c>
      <c r="T41" s="341"/>
      <c r="U41" s="341" t="s">
        <v>547</v>
      </c>
      <c r="V41" s="356">
        <v>53</v>
      </c>
      <c r="W41" s="343">
        <f t="shared" si="26"/>
        <v>0</v>
      </c>
      <c r="X41" s="319"/>
      <c r="Y41" s="354" t="s">
        <v>152</v>
      </c>
      <c r="Z41" s="341"/>
      <c r="AA41" s="341" t="s">
        <v>547</v>
      </c>
      <c r="AB41" s="356">
        <v>53</v>
      </c>
      <c r="AC41" s="343">
        <f t="shared" si="27"/>
        <v>0</v>
      </c>
      <c r="AD41" s="319"/>
      <c r="AE41" s="354" t="s">
        <v>152</v>
      </c>
      <c r="AF41" s="341"/>
      <c r="AG41" s="341" t="s">
        <v>547</v>
      </c>
      <c r="AH41" s="356">
        <v>53</v>
      </c>
      <c r="AI41" s="343">
        <f t="shared" si="28"/>
        <v>0</v>
      </c>
      <c r="AJ41" s="319"/>
    </row>
    <row r="42" spans="1:36" s="126" customFormat="1" x14ac:dyDescent="0.25">
      <c r="A42" s="216" t="s">
        <v>569</v>
      </c>
      <c r="B42" s="201"/>
      <c r="C42" s="201" t="s">
        <v>547</v>
      </c>
      <c r="D42" s="218">
        <v>50</v>
      </c>
      <c r="E42" s="203">
        <f t="shared" si="23"/>
        <v>0</v>
      </c>
      <c r="F42" s="196"/>
      <c r="G42" s="354" t="s">
        <v>569</v>
      </c>
      <c r="H42" s="341"/>
      <c r="I42" s="341" t="s">
        <v>547</v>
      </c>
      <c r="J42" s="356">
        <v>50</v>
      </c>
      <c r="K42" s="343">
        <f t="shared" si="24"/>
        <v>0</v>
      </c>
      <c r="L42" s="336"/>
      <c r="M42" s="354" t="s">
        <v>569</v>
      </c>
      <c r="N42" s="341"/>
      <c r="O42" s="341" t="s">
        <v>547</v>
      </c>
      <c r="P42" s="356">
        <v>50</v>
      </c>
      <c r="Q42" s="343">
        <f t="shared" si="25"/>
        <v>0</v>
      </c>
      <c r="R42" s="336"/>
      <c r="S42" s="354" t="s">
        <v>569</v>
      </c>
      <c r="T42" s="341"/>
      <c r="U42" s="341" t="s">
        <v>547</v>
      </c>
      <c r="V42" s="356">
        <v>50</v>
      </c>
      <c r="W42" s="343">
        <f t="shared" si="26"/>
        <v>0</v>
      </c>
      <c r="X42" s="319"/>
      <c r="Y42" s="354" t="s">
        <v>569</v>
      </c>
      <c r="Z42" s="341"/>
      <c r="AA42" s="341" t="s">
        <v>547</v>
      </c>
      <c r="AB42" s="356">
        <v>50</v>
      </c>
      <c r="AC42" s="343">
        <f t="shared" si="27"/>
        <v>0</v>
      </c>
      <c r="AD42" s="319"/>
      <c r="AE42" s="354" t="s">
        <v>569</v>
      </c>
      <c r="AF42" s="341"/>
      <c r="AG42" s="341" t="s">
        <v>547</v>
      </c>
      <c r="AH42" s="356">
        <v>50</v>
      </c>
      <c r="AI42" s="343">
        <f t="shared" si="28"/>
        <v>0</v>
      </c>
      <c r="AJ42" s="319"/>
    </row>
    <row r="43" spans="1:36" s="126" customFormat="1" x14ac:dyDescent="0.25">
      <c r="A43" s="216" t="s">
        <v>153</v>
      </c>
      <c r="B43" s="201"/>
      <c r="C43" s="201" t="s">
        <v>547</v>
      </c>
      <c r="D43" s="218">
        <v>35</v>
      </c>
      <c r="E43" s="203">
        <f t="shared" si="23"/>
        <v>0</v>
      </c>
      <c r="F43" s="196"/>
      <c r="G43" s="354" t="s">
        <v>153</v>
      </c>
      <c r="H43" s="341"/>
      <c r="I43" s="341" t="s">
        <v>547</v>
      </c>
      <c r="J43" s="356">
        <v>35</v>
      </c>
      <c r="K43" s="343">
        <f t="shared" si="24"/>
        <v>0</v>
      </c>
      <c r="L43" s="336"/>
      <c r="M43" s="354" t="s">
        <v>153</v>
      </c>
      <c r="N43" s="341"/>
      <c r="O43" s="341" t="s">
        <v>547</v>
      </c>
      <c r="P43" s="356">
        <v>35</v>
      </c>
      <c r="Q43" s="343">
        <f t="shared" si="25"/>
        <v>0</v>
      </c>
      <c r="R43" s="336"/>
      <c r="S43" s="354" t="s">
        <v>153</v>
      </c>
      <c r="T43" s="341"/>
      <c r="U43" s="341" t="s">
        <v>547</v>
      </c>
      <c r="V43" s="356">
        <v>35</v>
      </c>
      <c r="W43" s="343">
        <f t="shared" si="26"/>
        <v>0</v>
      </c>
      <c r="X43" s="319"/>
      <c r="Y43" s="354" t="s">
        <v>153</v>
      </c>
      <c r="Z43" s="341"/>
      <c r="AA43" s="341" t="s">
        <v>547</v>
      </c>
      <c r="AB43" s="356">
        <v>35</v>
      </c>
      <c r="AC43" s="343">
        <f t="shared" si="27"/>
        <v>0</v>
      </c>
      <c r="AD43" s="319"/>
      <c r="AE43" s="354" t="s">
        <v>153</v>
      </c>
      <c r="AF43" s="341"/>
      <c r="AG43" s="341" t="s">
        <v>547</v>
      </c>
      <c r="AH43" s="356">
        <v>35</v>
      </c>
      <c r="AI43" s="343">
        <f t="shared" si="28"/>
        <v>0</v>
      </c>
      <c r="AJ43" s="319"/>
    </row>
    <row r="44" spans="1:36" s="126" customFormat="1" x14ac:dyDescent="0.25">
      <c r="A44" s="216" t="s">
        <v>154</v>
      </c>
      <c r="B44" s="201"/>
      <c r="C44" s="201" t="s">
        <v>548</v>
      </c>
      <c r="D44" s="218">
        <v>25</v>
      </c>
      <c r="E44" s="203">
        <f t="shared" si="23"/>
        <v>0</v>
      </c>
      <c r="F44" s="196"/>
      <c r="G44" s="354" t="s">
        <v>154</v>
      </c>
      <c r="H44" s="341"/>
      <c r="I44" s="341" t="s">
        <v>548</v>
      </c>
      <c r="J44" s="356">
        <v>25</v>
      </c>
      <c r="K44" s="343">
        <f t="shared" si="24"/>
        <v>0</v>
      </c>
      <c r="L44" s="336"/>
      <c r="M44" s="354" t="s">
        <v>154</v>
      </c>
      <c r="N44" s="341"/>
      <c r="O44" s="341" t="s">
        <v>548</v>
      </c>
      <c r="P44" s="356">
        <v>25</v>
      </c>
      <c r="Q44" s="343">
        <f t="shared" si="25"/>
        <v>0</v>
      </c>
      <c r="R44" s="336"/>
      <c r="S44" s="354" t="s">
        <v>154</v>
      </c>
      <c r="T44" s="341"/>
      <c r="U44" s="341" t="s">
        <v>548</v>
      </c>
      <c r="V44" s="356">
        <v>25</v>
      </c>
      <c r="W44" s="343">
        <f t="shared" si="26"/>
        <v>0</v>
      </c>
      <c r="X44" s="319"/>
      <c r="Y44" s="354" t="s">
        <v>154</v>
      </c>
      <c r="Z44" s="341"/>
      <c r="AA44" s="341" t="s">
        <v>548</v>
      </c>
      <c r="AB44" s="356">
        <v>25</v>
      </c>
      <c r="AC44" s="343">
        <f t="shared" si="27"/>
        <v>0</v>
      </c>
      <c r="AD44" s="319"/>
      <c r="AE44" s="354" t="s">
        <v>154</v>
      </c>
      <c r="AF44" s="341"/>
      <c r="AG44" s="341" t="s">
        <v>548</v>
      </c>
      <c r="AH44" s="356">
        <v>25</v>
      </c>
      <c r="AI44" s="343">
        <f t="shared" si="28"/>
        <v>0</v>
      </c>
      <c r="AJ44" s="319"/>
    </row>
    <row r="45" spans="1:36" x14ac:dyDescent="0.25">
      <c r="A45" s="216" t="s">
        <v>316</v>
      </c>
      <c r="B45" s="201"/>
      <c r="C45" s="201" t="s">
        <v>548</v>
      </c>
      <c r="D45" s="218">
        <v>26</v>
      </c>
      <c r="E45" s="203">
        <f t="shared" si="23"/>
        <v>0</v>
      </c>
      <c r="F45" s="196"/>
      <c r="G45" s="354" t="s">
        <v>316</v>
      </c>
      <c r="H45" s="341"/>
      <c r="I45" s="341" t="s">
        <v>548</v>
      </c>
      <c r="J45" s="356">
        <v>26</v>
      </c>
      <c r="K45" s="343">
        <f t="shared" si="24"/>
        <v>0</v>
      </c>
      <c r="L45" s="336"/>
      <c r="M45" s="354" t="s">
        <v>316</v>
      </c>
      <c r="N45" s="341"/>
      <c r="O45" s="341" t="s">
        <v>548</v>
      </c>
      <c r="P45" s="356">
        <v>26</v>
      </c>
      <c r="Q45" s="343">
        <f t="shared" si="25"/>
        <v>0</v>
      </c>
      <c r="R45" s="336"/>
      <c r="S45" s="354" t="s">
        <v>316</v>
      </c>
      <c r="T45" s="341"/>
      <c r="U45" s="341" t="s">
        <v>548</v>
      </c>
      <c r="V45" s="356">
        <v>26</v>
      </c>
      <c r="W45" s="343">
        <f t="shared" si="26"/>
        <v>0</v>
      </c>
      <c r="Y45" s="354" t="s">
        <v>316</v>
      </c>
      <c r="Z45" s="341"/>
      <c r="AA45" s="341" t="s">
        <v>548</v>
      </c>
      <c r="AB45" s="356">
        <v>26</v>
      </c>
      <c r="AC45" s="343">
        <f t="shared" si="27"/>
        <v>0</v>
      </c>
      <c r="AE45" s="354" t="s">
        <v>316</v>
      </c>
      <c r="AF45" s="341"/>
      <c r="AG45" s="341" t="s">
        <v>548</v>
      </c>
      <c r="AH45" s="356">
        <v>26</v>
      </c>
      <c r="AI45" s="343">
        <f t="shared" si="28"/>
        <v>0</v>
      </c>
    </row>
    <row r="46" spans="1:36" s="126" customFormat="1" x14ac:dyDescent="0.25">
      <c r="A46" s="216" t="s">
        <v>151</v>
      </c>
      <c r="B46" s="201"/>
      <c r="C46" s="201" t="s">
        <v>547</v>
      </c>
      <c r="D46" s="218">
        <v>59</v>
      </c>
      <c r="E46" s="203">
        <f>D46*B46</f>
        <v>0</v>
      </c>
      <c r="F46" s="196"/>
      <c r="G46" s="354" t="s">
        <v>151</v>
      </c>
      <c r="H46" s="341"/>
      <c r="I46" s="341" t="s">
        <v>547</v>
      </c>
      <c r="J46" s="356">
        <v>59</v>
      </c>
      <c r="K46" s="343">
        <f>J46*H46</f>
        <v>0</v>
      </c>
      <c r="L46" s="336"/>
      <c r="M46" s="354" t="s">
        <v>151</v>
      </c>
      <c r="N46" s="341"/>
      <c r="O46" s="341" t="s">
        <v>547</v>
      </c>
      <c r="P46" s="356">
        <v>59</v>
      </c>
      <c r="Q46" s="343">
        <f>P46*N46</f>
        <v>0</v>
      </c>
      <c r="R46" s="336"/>
      <c r="S46" s="354" t="s">
        <v>151</v>
      </c>
      <c r="T46" s="341"/>
      <c r="U46" s="341" t="s">
        <v>547</v>
      </c>
      <c r="V46" s="356">
        <v>59</v>
      </c>
      <c r="W46" s="343">
        <f>V46*T46</f>
        <v>0</v>
      </c>
      <c r="X46" s="319"/>
      <c r="Y46" s="354" t="s">
        <v>151</v>
      </c>
      <c r="Z46" s="341"/>
      <c r="AA46" s="341" t="s">
        <v>547</v>
      </c>
      <c r="AB46" s="356">
        <v>59</v>
      </c>
      <c r="AC46" s="343">
        <f>AB46*Z46</f>
        <v>0</v>
      </c>
      <c r="AD46" s="319"/>
      <c r="AE46" s="354" t="s">
        <v>151</v>
      </c>
      <c r="AF46" s="341"/>
      <c r="AG46" s="341" t="s">
        <v>547</v>
      </c>
      <c r="AH46" s="356">
        <v>59</v>
      </c>
      <c r="AI46" s="343">
        <f>AH46*AF46</f>
        <v>0</v>
      </c>
      <c r="AJ46" s="319"/>
    </row>
    <row r="47" spans="1:36" s="12" customFormat="1" ht="15.75" customHeight="1" x14ac:dyDescent="0.25">
      <c r="A47" s="216" t="s">
        <v>570</v>
      </c>
      <c r="B47" s="201"/>
      <c r="C47" s="201"/>
      <c r="D47" s="218">
        <v>0</v>
      </c>
      <c r="E47" s="203">
        <f>D47*B47</f>
        <v>0</v>
      </c>
      <c r="F47" s="192"/>
      <c r="G47" s="354" t="s">
        <v>570</v>
      </c>
      <c r="H47" s="341"/>
      <c r="I47" s="341"/>
      <c r="J47" s="356">
        <v>0</v>
      </c>
      <c r="K47" s="343">
        <f>J47*H47</f>
        <v>0</v>
      </c>
      <c r="L47" s="336"/>
      <c r="M47" s="354" t="s">
        <v>570</v>
      </c>
      <c r="N47" s="341"/>
      <c r="O47" s="341"/>
      <c r="P47" s="356">
        <v>0</v>
      </c>
      <c r="Q47" s="343">
        <f>P47*N47</f>
        <v>0</v>
      </c>
      <c r="R47" s="336"/>
      <c r="S47" s="354" t="s">
        <v>570</v>
      </c>
      <c r="T47" s="341"/>
      <c r="U47" s="341"/>
      <c r="V47" s="356">
        <v>0</v>
      </c>
      <c r="W47" s="343">
        <f>V47*T47</f>
        <v>0</v>
      </c>
      <c r="X47" s="319"/>
      <c r="Y47" s="354" t="s">
        <v>570</v>
      </c>
      <c r="Z47" s="341"/>
      <c r="AA47" s="341"/>
      <c r="AB47" s="356">
        <v>0</v>
      </c>
      <c r="AC47" s="343">
        <f>AB47*Z47</f>
        <v>0</v>
      </c>
      <c r="AD47" s="319"/>
      <c r="AE47" s="354" t="s">
        <v>570</v>
      </c>
      <c r="AF47" s="341"/>
      <c r="AG47" s="341"/>
      <c r="AH47" s="356">
        <v>0</v>
      </c>
      <c r="AI47" s="343">
        <f>AH47*AF47</f>
        <v>0</v>
      </c>
      <c r="AJ47" s="319"/>
    </row>
    <row r="48" spans="1:36" s="1" customFormat="1" ht="15.75" customHeight="1" thickBot="1" x14ac:dyDescent="0.3">
      <c r="A48" s="219" t="s">
        <v>162</v>
      </c>
      <c r="B48" s="345"/>
      <c r="C48" s="221"/>
      <c r="D48" s="222">
        <v>0</v>
      </c>
      <c r="E48" s="207">
        <f>D48*B48</f>
        <v>0</v>
      </c>
      <c r="F48" s="220"/>
      <c r="G48" s="357" t="s">
        <v>162</v>
      </c>
      <c r="H48" s="345"/>
      <c r="I48" s="359"/>
      <c r="J48" s="360">
        <v>0</v>
      </c>
      <c r="K48" s="347">
        <f>J48*H48</f>
        <v>0</v>
      </c>
      <c r="L48" s="336"/>
      <c r="M48" s="357" t="s">
        <v>162</v>
      </c>
      <c r="N48" s="345"/>
      <c r="O48" s="359"/>
      <c r="P48" s="360">
        <v>0</v>
      </c>
      <c r="Q48" s="347">
        <f>P48*N48</f>
        <v>0</v>
      </c>
      <c r="R48" s="336"/>
      <c r="S48" s="357" t="s">
        <v>162</v>
      </c>
      <c r="T48" s="345"/>
      <c r="U48" s="359"/>
      <c r="V48" s="360">
        <v>0</v>
      </c>
      <c r="W48" s="347">
        <f>V48*T48</f>
        <v>0</v>
      </c>
      <c r="X48" s="319"/>
      <c r="Y48" s="357" t="s">
        <v>162</v>
      </c>
      <c r="Z48" s="345"/>
      <c r="AA48" s="359"/>
      <c r="AB48" s="360">
        <v>0</v>
      </c>
      <c r="AC48" s="347">
        <f>AB48*Z48</f>
        <v>0</v>
      </c>
      <c r="AD48" s="319"/>
      <c r="AE48" s="357" t="s">
        <v>162</v>
      </c>
      <c r="AF48" s="345"/>
      <c r="AG48" s="359"/>
      <c r="AH48" s="360">
        <v>0</v>
      </c>
      <c r="AI48" s="347">
        <f>AH48*AF48</f>
        <v>0</v>
      </c>
      <c r="AJ48" s="319"/>
    </row>
    <row r="49" spans="1:36" s="1" customFormat="1" ht="15.75" customHeight="1" thickTop="1" x14ac:dyDescent="0.25">
      <c r="A49" s="212" t="s">
        <v>104</v>
      </c>
      <c r="B49" s="120"/>
      <c r="C49" s="120"/>
      <c r="D49" s="120"/>
      <c r="E49" s="38">
        <f>SUM(E40:E48)</f>
        <v>0</v>
      </c>
      <c r="F49" s="220"/>
      <c r="G49" s="352" t="s">
        <v>104</v>
      </c>
      <c r="H49" s="330"/>
      <c r="I49" s="330"/>
      <c r="J49" s="330"/>
      <c r="K49" s="325">
        <f>SUM(K40:K48)</f>
        <v>0</v>
      </c>
      <c r="L49" s="336"/>
      <c r="M49" s="352" t="s">
        <v>104</v>
      </c>
      <c r="N49" s="330"/>
      <c r="O49" s="330"/>
      <c r="P49" s="330"/>
      <c r="Q49" s="325">
        <f>SUM(Q40:Q48)</f>
        <v>0</v>
      </c>
      <c r="R49" s="336"/>
      <c r="S49" s="352" t="s">
        <v>104</v>
      </c>
      <c r="T49" s="330"/>
      <c r="U49" s="330"/>
      <c r="V49" s="330"/>
      <c r="W49" s="325">
        <f>SUM(W40:W48)</f>
        <v>0</v>
      </c>
      <c r="X49" s="319"/>
      <c r="Y49" s="352" t="s">
        <v>104</v>
      </c>
      <c r="Z49" s="330"/>
      <c r="AA49" s="330"/>
      <c r="AB49" s="330"/>
      <c r="AC49" s="325">
        <f>SUM(AC40:AC48)</f>
        <v>0</v>
      </c>
      <c r="AD49" s="319"/>
      <c r="AE49" s="352" t="s">
        <v>104</v>
      </c>
      <c r="AF49" s="330"/>
      <c r="AG49" s="330"/>
      <c r="AH49" s="330"/>
      <c r="AI49" s="325">
        <f>SUM(AI40:AI48)</f>
        <v>0</v>
      </c>
      <c r="AJ49" s="319"/>
    </row>
    <row r="50" spans="1:36" s="1" customFormat="1" ht="15.75" customHeight="1" x14ac:dyDescent="0.25">
      <c r="A50" s="216"/>
      <c r="B50" s="201"/>
      <c r="C50" s="201"/>
      <c r="D50" s="120"/>
      <c r="E50" s="203"/>
      <c r="F50" s="220"/>
      <c r="G50" s="354"/>
      <c r="H50" s="341"/>
      <c r="I50" s="341"/>
      <c r="J50" s="330"/>
      <c r="K50" s="343"/>
      <c r="L50" s="336"/>
      <c r="M50" s="354"/>
      <c r="N50" s="341"/>
      <c r="O50" s="341"/>
      <c r="P50" s="330"/>
      <c r="Q50" s="343"/>
      <c r="R50" s="336"/>
      <c r="S50" s="354"/>
      <c r="T50" s="341"/>
      <c r="U50" s="341"/>
      <c r="V50" s="330"/>
      <c r="W50" s="343"/>
      <c r="X50" s="319"/>
      <c r="Y50" s="354"/>
      <c r="Z50" s="341"/>
      <c r="AA50" s="341"/>
      <c r="AB50" s="330"/>
      <c r="AC50" s="343"/>
      <c r="AD50" s="319"/>
      <c r="AE50" s="354"/>
      <c r="AF50" s="341"/>
      <c r="AG50" s="341"/>
      <c r="AH50" s="330"/>
      <c r="AI50" s="343"/>
      <c r="AJ50" s="319"/>
    </row>
    <row r="51" spans="1:36" s="1" customFormat="1" ht="15.75" customHeight="1" x14ac:dyDescent="0.25">
      <c r="A51" s="212" t="s">
        <v>549</v>
      </c>
      <c r="B51" s="198" t="s">
        <v>576</v>
      </c>
      <c r="C51" s="198" t="s">
        <v>137</v>
      </c>
      <c r="D51" s="270" t="s">
        <v>141</v>
      </c>
      <c r="E51" s="271" t="s">
        <v>142</v>
      </c>
      <c r="F51" s="220"/>
      <c r="G51" s="352" t="s">
        <v>549</v>
      </c>
      <c r="H51" s="338" t="s">
        <v>576</v>
      </c>
      <c r="I51" s="338" t="s">
        <v>137</v>
      </c>
      <c r="J51" s="390" t="s">
        <v>141</v>
      </c>
      <c r="K51" s="391" t="s">
        <v>142</v>
      </c>
      <c r="L51" s="336"/>
      <c r="M51" s="352" t="s">
        <v>549</v>
      </c>
      <c r="N51" s="338" t="s">
        <v>576</v>
      </c>
      <c r="O51" s="338" t="s">
        <v>137</v>
      </c>
      <c r="P51" s="390" t="s">
        <v>141</v>
      </c>
      <c r="Q51" s="391" t="s">
        <v>142</v>
      </c>
      <c r="R51" s="336"/>
      <c r="S51" s="352" t="s">
        <v>549</v>
      </c>
      <c r="T51" s="338" t="s">
        <v>576</v>
      </c>
      <c r="U51" s="338" t="s">
        <v>137</v>
      </c>
      <c r="V51" s="390" t="s">
        <v>141</v>
      </c>
      <c r="W51" s="391" t="s">
        <v>142</v>
      </c>
      <c r="X51" s="319"/>
      <c r="Y51" s="352" t="s">
        <v>549</v>
      </c>
      <c r="Z51" s="338" t="s">
        <v>576</v>
      </c>
      <c r="AA51" s="338" t="s">
        <v>137</v>
      </c>
      <c r="AB51" s="390" t="s">
        <v>141</v>
      </c>
      <c r="AC51" s="391" t="s">
        <v>142</v>
      </c>
      <c r="AD51" s="319"/>
      <c r="AE51" s="352" t="s">
        <v>549</v>
      </c>
      <c r="AF51" s="338" t="s">
        <v>576</v>
      </c>
      <c r="AG51" s="338" t="s">
        <v>137</v>
      </c>
      <c r="AH51" s="390" t="s">
        <v>141</v>
      </c>
      <c r="AI51" s="391" t="s">
        <v>142</v>
      </c>
      <c r="AJ51" s="319"/>
    </row>
    <row r="52" spans="1:36" s="1" customFormat="1" ht="15.75" customHeight="1" x14ac:dyDescent="0.25">
      <c r="A52" s="216" t="s">
        <v>566</v>
      </c>
      <c r="B52" s="201"/>
      <c r="C52" s="201" t="s">
        <v>550</v>
      </c>
      <c r="D52" s="218">
        <v>0</v>
      </c>
      <c r="E52" s="203">
        <f t="shared" ref="E52:E53" si="29">D52*B52</f>
        <v>0</v>
      </c>
      <c r="F52" s="220"/>
      <c r="G52" s="354" t="s">
        <v>566</v>
      </c>
      <c r="H52" s="341"/>
      <c r="I52" s="341" t="s">
        <v>550</v>
      </c>
      <c r="J52" s="356">
        <v>0</v>
      </c>
      <c r="K52" s="343">
        <f t="shared" ref="K52:K53" si="30">J52*H52</f>
        <v>0</v>
      </c>
      <c r="L52" s="336"/>
      <c r="M52" s="354" t="s">
        <v>566</v>
      </c>
      <c r="N52" s="341"/>
      <c r="O52" s="341" t="s">
        <v>550</v>
      </c>
      <c r="P52" s="356">
        <v>0</v>
      </c>
      <c r="Q52" s="343">
        <f t="shared" ref="Q52:Q53" si="31">P52*N52</f>
        <v>0</v>
      </c>
      <c r="R52" s="336"/>
      <c r="S52" s="354" t="s">
        <v>566</v>
      </c>
      <c r="T52" s="341"/>
      <c r="U52" s="341" t="s">
        <v>550</v>
      </c>
      <c r="V52" s="356">
        <v>0</v>
      </c>
      <c r="W52" s="343">
        <f t="shared" ref="W52:W53" si="32">V52*T52</f>
        <v>0</v>
      </c>
      <c r="X52" s="319"/>
      <c r="Y52" s="354" t="s">
        <v>566</v>
      </c>
      <c r="Z52" s="341"/>
      <c r="AA52" s="341" t="s">
        <v>550</v>
      </c>
      <c r="AB52" s="356">
        <v>0</v>
      </c>
      <c r="AC52" s="343">
        <f t="shared" ref="AC52:AC53" si="33">AB52*Z52</f>
        <v>0</v>
      </c>
      <c r="AD52" s="319"/>
      <c r="AE52" s="354" t="s">
        <v>566</v>
      </c>
      <c r="AF52" s="341"/>
      <c r="AG52" s="341" t="s">
        <v>550</v>
      </c>
      <c r="AH52" s="356">
        <v>0</v>
      </c>
      <c r="AI52" s="343">
        <f t="shared" ref="AI52:AI53" si="34">AH52*AF52</f>
        <v>0</v>
      </c>
      <c r="AJ52" s="319"/>
    </row>
    <row r="53" spans="1:36" s="1" customFormat="1" ht="15.75" customHeight="1" x14ac:dyDescent="0.25">
      <c r="A53" s="216" t="s">
        <v>568</v>
      </c>
      <c r="B53" s="201"/>
      <c r="C53" s="201" t="s">
        <v>550</v>
      </c>
      <c r="D53" s="218">
        <v>0</v>
      </c>
      <c r="E53" s="203">
        <f t="shared" si="29"/>
        <v>0</v>
      </c>
      <c r="F53" s="220"/>
      <c r="G53" s="354" t="s">
        <v>568</v>
      </c>
      <c r="H53" s="341"/>
      <c r="I53" s="341" t="s">
        <v>550</v>
      </c>
      <c r="J53" s="356">
        <v>0</v>
      </c>
      <c r="K53" s="343">
        <f t="shared" si="30"/>
        <v>0</v>
      </c>
      <c r="L53" s="336"/>
      <c r="M53" s="354" t="s">
        <v>568</v>
      </c>
      <c r="N53" s="341"/>
      <c r="O53" s="341" t="s">
        <v>550</v>
      </c>
      <c r="P53" s="356">
        <v>0</v>
      </c>
      <c r="Q53" s="343">
        <f t="shared" si="31"/>
        <v>0</v>
      </c>
      <c r="R53" s="336"/>
      <c r="S53" s="354" t="s">
        <v>568</v>
      </c>
      <c r="T53" s="341"/>
      <c r="U53" s="341" t="s">
        <v>550</v>
      </c>
      <c r="V53" s="356">
        <v>0</v>
      </c>
      <c r="W53" s="343">
        <f t="shared" si="32"/>
        <v>0</v>
      </c>
      <c r="X53" s="319"/>
      <c r="Y53" s="354" t="s">
        <v>568</v>
      </c>
      <c r="Z53" s="341"/>
      <c r="AA53" s="341" t="s">
        <v>550</v>
      </c>
      <c r="AB53" s="356">
        <v>0</v>
      </c>
      <c r="AC53" s="343">
        <f t="shared" si="33"/>
        <v>0</v>
      </c>
      <c r="AD53" s="319"/>
      <c r="AE53" s="354" t="s">
        <v>568</v>
      </c>
      <c r="AF53" s="341"/>
      <c r="AG53" s="341" t="s">
        <v>550</v>
      </c>
      <c r="AH53" s="356">
        <v>0</v>
      </c>
      <c r="AI53" s="343">
        <f t="shared" si="34"/>
        <v>0</v>
      </c>
      <c r="AJ53" s="319"/>
    </row>
    <row r="54" spans="1:36" ht="15.75" thickBot="1" x14ac:dyDescent="0.3">
      <c r="A54" s="219" t="s">
        <v>579</v>
      </c>
      <c r="B54" s="345"/>
      <c r="C54" s="205" t="s">
        <v>550</v>
      </c>
      <c r="D54" s="222">
        <v>0</v>
      </c>
      <c r="E54" s="207">
        <f>D54*B54</f>
        <v>0</v>
      </c>
      <c r="F54" s="196"/>
      <c r="G54" s="357" t="s">
        <v>579</v>
      </c>
      <c r="H54" s="345"/>
      <c r="I54" s="345" t="s">
        <v>550</v>
      </c>
      <c r="J54" s="360">
        <v>0</v>
      </c>
      <c r="K54" s="347">
        <f>J54*H54</f>
        <v>0</v>
      </c>
      <c r="L54" s="336"/>
      <c r="M54" s="357" t="s">
        <v>579</v>
      </c>
      <c r="N54" s="345"/>
      <c r="O54" s="345" t="s">
        <v>550</v>
      </c>
      <c r="P54" s="360">
        <v>0</v>
      </c>
      <c r="Q54" s="347">
        <f>P54*N54</f>
        <v>0</v>
      </c>
      <c r="R54" s="336"/>
      <c r="S54" s="357" t="s">
        <v>579</v>
      </c>
      <c r="T54" s="345"/>
      <c r="U54" s="345" t="s">
        <v>550</v>
      </c>
      <c r="V54" s="360">
        <v>0</v>
      </c>
      <c r="W54" s="347">
        <f>V54*T54</f>
        <v>0</v>
      </c>
      <c r="Y54" s="357" t="s">
        <v>579</v>
      </c>
      <c r="Z54" s="345"/>
      <c r="AA54" s="345" t="s">
        <v>550</v>
      </c>
      <c r="AB54" s="360">
        <v>0</v>
      </c>
      <c r="AC54" s="347">
        <f>AB54*Z54</f>
        <v>0</v>
      </c>
      <c r="AE54" s="357" t="s">
        <v>579</v>
      </c>
      <c r="AF54" s="345"/>
      <c r="AG54" s="345" t="s">
        <v>550</v>
      </c>
      <c r="AH54" s="360">
        <v>0</v>
      </c>
      <c r="AI54" s="347">
        <f>AH54*AF54</f>
        <v>0</v>
      </c>
    </row>
    <row r="55" spans="1:36" ht="15.75" thickTop="1" x14ac:dyDescent="0.25">
      <c r="A55" s="212" t="s">
        <v>104</v>
      </c>
      <c r="B55" s="120"/>
      <c r="C55" s="120"/>
      <c r="D55" s="120"/>
      <c r="E55" s="38">
        <f>SUM(E52:E54)</f>
        <v>0</v>
      </c>
      <c r="F55" s="196"/>
      <c r="G55" s="352" t="s">
        <v>104</v>
      </c>
      <c r="H55" s="330"/>
      <c r="I55" s="330"/>
      <c r="J55" s="330"/>
      <c r="K55" s="325">
        <f>SUM(K52:K54)</f>
        <v>0</v>
      </c>
      <c r="L55" s="336"/>
      <c r="M55" s="352" t="s">
        <v>104</v>
      </c>
      <c r="N55" s="330"/>
      <c r="O55" s="330"/>
      <c r="P55" s="330"/>
      <c r="Q55" s="325">
        <f>SUM(Q52:Q54)</f>
        <v>0</v>
      </c>
      <c r="R55" s="336"/>
      <c r="S55" s="352" t="s">
        <v>104</v>
      </c>
      <c r="T55" s="330"/>
      <c r="U55" s="330"/>
      <c r="V55" s="330"/>
      <c r="W55" s="325">
        <f>SUM(W52:W54)</f>
        <v>0</v>
      </c>
      <c r="Y55" s="352" t="s">
        <v>104</v>
      </c>
      <c r="Z55" s="330"/>
      <c r="AA55" s="330"/>
      <c r="AB55" s="330"/>
      <c r="AC55" s="325">
        <f>SUM(AC52:AC54)</f>
        <v>0</v>
      </c>
      <c r="AE55" s="352" t="s">
        <v>104</v>
      </c>
      <c r="AF55" s="330"/>
      <c r="AG55" s="330"/>
      <c r="AH55" s="330"/>
      <c r="AI55" s="325">
        <f>SUM(AI52:AI54)</f>
        <v>0</v>
      </c>
    </row>
    <row r="56" spans="1:36" ht="15.75" thickBot="1" x14ac:dyDescent="0.3">
      <c r="A56" s="223"/>
      <c r="B56" s="224"/>
      <c r="C56" s="224"/>
      <c r="D56" s="224"/>
      <c r="E56" s="225"/>
      <c r="F56" s="196"/>
      <c r="G56" s="361"/>
      <c r="H56" s="362"/>
      <c r="I56" s="362"/>
      <c r="J56" s="362"/>
      <c r="K56" s="363"/>
      <c r="L56" s="336"/>
      <c r="M56" s="361"/>
      <c r="N56" s="362"/>
      <c r="O56" s="362"/>
      <c r="P56" s="362"/>
      <c r="Q56" s="363"/>
      <c r="R56" s="336"/>
      <c r="S56" s="361"/>
      <c r="T56" s="362"/>
      <c r="U56" s="362"/>
      <c r="V56" s="362"/>
      <c r="W56" s="363"/>
      <c r="Y56" s="361"/>
      <c r="Z56" s="362"/>
      <c r="AA56" s="362"/>
      <c r="AB56" s="362"/>
      <c r="AC56" s="363"/>
      <c r="AE56" s="361"/>
      <c r="AF56" s="362"/>
      <c r="AG56" s="362"/>
      <c r="AH56" s="362"/>
      <c r="AI56" s="363"/>
    </row>
    <row r="57" spans="1:36" ht="15.75" thickBot="1" x14ac:dyDescent="0.3">
      <c r="A57" s="42" t="s">
        <v>135</v>
      </c>
      <c r="B57" s="226"/>
      <c r="C57" s="226"/>
      <c r="D57" s="226"/>
      <c r="E57" s="282">
        <f>SUM(E27+E37+E49+E55)</f>
        <v>0</v>
      </c>
      <c r="F57" s="196"/>
      <c r="G57" s="328" t="s">
        <v>135</v>
      </c>
      <c r="H57" s="364"/>
      <c r="I57" s="364"/>
      <c r="J57" s="364"/>
      <c r="K57" s="394">
        <f>SUM(K27+K37+K49+K55)</f>
        <v>0</v>
      </c>
      <c r="L57" s="336"/>
      <c r="M57" s="328" t="s">
        <v>135</v>
      </c>
      <c r="N57" s="364"/>
      <c r="O57" s="364"/>
      <c r="P57" s="364"/>
      <c r="Q57" s="394">
        <f>SUM(Q27+Q37+Q49+Q55)</f>
        <v>0</v>
      </c>
      <c r="R57" s="336"/>
      <c r="S57" s="328" t="s">
        <v>135</v>
      </c>
      <c r="T57" s="364"/>
      <c r="U57" s="364"/>
      <c r="V57" s="364"/>
      <c r="W57" s="394">
        <f>SUM(W27+W37+W49+W55)</f>
        <v>0</v>
      </c>
      <c r="Y57" s="328" t="s">
        <v>135</v>
      </c>
      <c r="Z57" s="364"/>
      <c r="AA57" s="364"/>
      <c r="AB57" s="364"/>
      <c r="AC57" s="394">
        <f>SUM(AC27+AC37+AC49+AC55)</f>
        <v>0</v>
      </c>
      <c r="AE57" s="328" t="s">
        <v>135</v>
      </c>
      <c r="AF57" s="364"/>
      <c r="AG57" s="364"/>
      <c r="AH57" s="364"/>
      <c r="AI57" s="394">
        <f>SUM(AI27+AI37+AI49+AI55)</f>
        <v>0</v>
      </c>
    </row>
    <row r="58" spans="1:36" s="126" customFormat="1" ht="15.75" thickBot="1" x14ac:dyDescent="0.3">
      <c r="A58" s="196"/>
      <c r="B58" s="196"/>
      <c r="C58" s="196"/>
      <c r="D58" s="196"/>
      <c r="E58" s="196"/>
      <c r="F58" s="196"/>
      <c r="G58" s="336"/>
      <c r="H58" s="336"/>
      <c r="I58" s="336"/>
      <c r="J58" s="336"/>
      <c r="K58" s="336"/>
      <c r="L58" s="336"/>
      <c r="M58" s="336"/>
      <c r="N58" s="336"/>
      <c r="O58" s="336"/>
      <c r="P58" s="336"/>
      <c r="Q58" s="336"/>
      <c r="R58" s="336"/>
      <c r="S58" s="336"/>
      <c r="T58" s="336"/>
      <c r="U58" s="336"/>
      <c r="V58" s="336"/>
      <c r="W58" s="336"/>
      <c r="X58" s="319"/>
      <c r="Y58" s="336"/>
      <c r="Z58" s="336"/>
      <c r="AA58" s="336"/>
      <c r="AB58" s="336"/>
      <c r="AC58" s="336"/>
      <c r="AD58" s="319"/>
      <c r="AE58" s="336"/>
      <c r="AF58" s="336"/>
      <c r="AG58" s="336"/>
      <c r="AH58" s="336"/>
      <c r="AI58" s="336"/>
      <c r="AJ58" s="319"/>
    </row>
    <row r="59" spans="1:36" s="126" customFormat="1" x14ac:dyDescent="0.25">
      <c r="A59" s="34" t="s">
        <v>580</v>
      </c>
      <c r="B59" s="194"/>
      <c r="C59" s="194"/>
      <c r="D59" s="194"/>
      <c r="E59" s="195"/>
      <c r="F59" s="196"/>
      <c r="G59" s="322" t="s">
        <v>580</v>
      </c>
      <c r="H59" s="334"/>
      <c r="I59" s="334"/>
      <c r="J59" s="334"/>
      <c r="K59" s="335"/>
      <c r="L59" s="336"/>
      <c r="M59" s="322" t="s">
        <v>580</v>
      </c>
      <c r="N59" s="334"/>
      <c r="O59" s="334"/>
      <c r="P59" s="334"/>
      <c r="Q59" s="335"/>
      <c r="R59" s="336"/>
      <c r="S59" s="322" t="s">
        <v>580</v>
      </c>
      <c r="T59" s="334"/>
      <c r="U59" s="334"/>
      <c r="V59" s="334"/>
      <c r="W59" s="335"/>
      <c r="X59" s="319"/>
      <c r="Y59" s="322" t="s">
        <v>580</v>
      </c>
      <c r="Z59" s="334"/>
      <c r="AA59" s="334"/>
      <c r="AB59" s="334"/>
      <c r="AC59" s="335"/>
      <c r="AD59" s="319"/>
      <c r="AE59" s="322" t="s">
        <v>580</v>
      </c>
      <c r="AF59" s="334"/>
      <c r="AG59" s="334"/>
      <c r="AH59" s="334"/>
      <c r="AI59" s="335"/>
      <c r="AJ59" s="319"/>
    </row>
    <row r="60" spans="1:36" s="126" customFormat="1" x14ac:dyDescent="0.25">
      <c r="A60" s="197" t="s">
        <v>122</v>
      </c>
      <c r="B60" s="198" t="s">
        <v>576</v>
      </c>
      <c r="C60" s="198" t="s">
        <v>137</v>
      </c>
      <c r="D60" s="198" t="s">
        <v>188</v>
      </c>
      <c r="E60" s="199" t="s">
        <v>124</v>
      </c>
      <c r="F60" s="196"/>
      <c r="G60" s="337" t="s">
        <v>122</v>
      </c>
      <c r="H60" s="338" t="s">
        <v>576</v>
      </c>
      <c r="I60" s="338" t="s">
        <v>137</v>
      </c>
      <c r="J60" s="338" t="s">
        <v>188</v>
      </c>
      <c r="K60" s="339" t="s">
        <v>124</v>
      </c>
      <c r="L60" s="336"/>
      <c r="M60" s="337" t="s">
        <v>122</v>
      </c>
      <c r="N60" s="338" t="s">
        <v>576</v>
      </c>
      <c r="O60" s="338" t="s">
        <v>137</v>
      </c>
      <c r="P60" s="338" t="s">
        <v>188</v>
      </c>
      <c r="Q60" s="339" t="s">
        <v>124</v>
      </c>
      <c r="R60" s="336"/>
      <c r="S60" s="337" t="s">
        <v>122</v>
      </c>
      <c r="T60" s="338" t="s">
        <v>576</v>
      </c>
      <c r="U60" s="338" t="s">
        <v>137</v>
      </c>
      <c r="V60" s="338" t="s">
        <v>188</v>
      </c>
      <c r="W60" s="339" t="s">
        <v>124</v>
      </c>
      <c r="X60" s="319"/>
      <c r="Y60" s="337" t="s">
        <v>122</v>
      </c>
      <c r="Z60" s="338" t="s">
        <v>576</v>
      </c>
      <c r="AA60" s="338" t="s">
        <v>137</v>
      </c>
      <c r="AB60" s="338" t="s">
        <v>188</v>
      </c>
      <c r="AC60" s="339" t="s">
        <v>124</v>
      </c>
      <c r="AD60" s="319"/>
      <c r="AE60" s="337" t="s">
        <v>122</v>
      </c>
      <c r="AF60" s="338" t="s">
        <v>576</v>
      </c>
      <c r="AG60" s="338" t="s">
        <v>137</v>
      </c>
      <c r="AH60" s="338" t="s">
        <v>188</v>
      </c>
      <c r="AI60" s="339" t="s">
        <v>124</v>
      </c>
      <c r="AJ60" s="319"/>
    </row>
    <row r="61" spans="1:36" s="126" customFormat="1" ht="15.75" thickBot="1" x14ac:dyDescent="0.3">
      <c r="A61" s="204" t="s">
        <v>578</v>
      </c>
      <c r="B61" s="205"/>
      <c r="C61" s="205" t="s">
        <v>550</v>
      </c>
      <c r="D61" s="206">
        <v>0</v>
      </c>
      <c r="E61" s="207">
        <f t="shared" ref="E61" si="35">B61*D61</f>
        <v>0</v>
      </c>
      <c r="F61" s="196"/>
      <c r="G61" s="344" t="s">
        <v>578</v>
      </c>
      <c r="H61" s="345"/>
      <c r="I61" s="345" t="s">
        <v>550</v>
      </c>
      <c r="J61" s="346">
        <v>0</v>
      </c>
      <c r="K61" s="347">
        <f t="shared" ref="K61" si="36">H61*J61</f>
        <v>0</v>
      </c>
      <c r="L61" s="336"/>
      <c r="M61" s="344" t="s">
        <v>578</v>
      </c>
      <c r="N61" s="345"/>
      <c r="O61" s="345" t="s">
        <v>550</v>
      </c>
      <c r="P61" s="346">
        <v>0</v>
      </c>
      <c r="Q61" s="347">
        <f t="shared" ref="Q61" si="37">N61*P61</f>
        <v>0</v>
      </c>
      <c r="R61" s="336"/>
      <c r="S61" s="344" t="s">
        <v>578</v>
      </c>
      <c r="T61" s="345"/>
      <c r="U61" s="345" t="s">
        <v>550</v>
      </c>
      <c r="V61" s="346">
        <v>0</v>
      </c>
      <c r="W61" s="347">
        <f t="shared" ref="W61" si="38">T61*V61</f>
        <v>0</v>
      </c>
      <c r="X61" s="319"/>
      <c r="Y61" s="344" t="s">
        <v>578</v>
      </c>
      <c r="Z61" s="345"/>
      <c r="AA61" s="345" t="s">
        <v>550</v>
      </c>
      <c r="AB61" s="346">
        <v>0</v>
      </c>
      <c r="AC61" s="347">
        <f t="shared" ref="AC61" si="39">Z61*AB61</f>
        <v>0</v>
      </c>
      <c r="AD61" s="319"/>
      <c r="AE61" s="344" t="s">
        <v>578</v>
      </c>
      <c r="AF61" s="345"/>
      <c r="AG61" s="345" t="s">
        <v>550</v>
      </c>
      <c r="AH61" s="346">
        <v>0</v>
      </c>
      <c r="AI61" s="347">
        <f t="shared" ref="AI61" si="40">AF61*AH61</f>
        <v>0</v>
      </c>
      <c r="AJ61" s="319"/>
    </row>
    <row r="62" spans="1:36" s="126" customFormat="1" ht="16.5" thickTop="1" thickBot="1" x14ac:dyDescent="0.3">
      <c r="A62" s="35" t="s">
        <v>135</v>
      </c>
      <c r="B62" s="208">
        <f>SUM(B61:B61)</f>
        <v>0</v>
      </c>
      <c r="C62" s="208"/>
      <c r="D62" s="209"/>
      <c r="E62" s="30">
        <f>SUM(E61:E61)</f>
        <v>0</v>
      </c>
      <c r="F62" s="196"/>
      <c r="G62" s="323" t="s">
        <v>135</v>
      </c>
      <c r="H62" s="348">
        <f>SUM(H61:H61)</f>
        <v>0</v>
      </c>
      <c r="I62" s="348"/>
      <c r="J62" s="349"/>
      <c r="K62" s="321">
        <f>SUM(K61:K61)</f>
        <v>0</v>
      </c>
      <c r="L62" s="336"/>
      <c r="M62" s="323" t="s">
        <v>135</v>
      </c>
      <c r="N62" s="348">
        <f>SUM(N61:N61)</f>
        <v>0</v>
      </c>
      <c r="O62" s="348"/>
      <c r="P62" s="349"/>
      <c r="Q62" s="321">
        <f>SUM(Q61:Q61)</f>
        <v>0</v>
      </c>
      <c r="R62" s="336"/>
      <c r="S62" s="323" t="s">
        <v>135</v>
      </c>
      <c r="T62" s="348">
        <f>SUM(T61:T61)</f>
        <v>0</v>
      </c>
      <c r="U62" s="348"/>
      <c r="V62" s="349"/>
      <c r="W62" s="321">
        <f>SUM(W61:W61)</f>
        <v>0</v>
      </c>
      <c r="X62" s="319"/>
      <c r="Y62" s="323" t="s">
        <v>135</v>
      </c>
      <c r="Z62" s="348">
        <f>SUM(Z61:Z61)</f>
        <v>0</v>
      </c>
      <c r="AA62" s="348"/>
      <c r="AB62" s="349"/>
      <c r="AC62" s="321">
        <f>SUM(AC61:AC61)</f>
        <v>0</v>
      </c>
      <c r="AD62" s="319"/>
      <c r="AE62" s="323" t="s">
        <v>135</v>
      </c>
      <c r="AF62" s="348">
        <f>SUM(AF61:AF61)</f>
        <v>0</v>
      </c>
      <c r="AG62" s="348"/>
      <c r="AH62" s="349"/>
      <c r="AI62" s="321">
        <f>SUM(AI61:AI61)</f>
        <v>0</v>
      </c>
      <c r="AJ62" s="319"/>
    </row>
    <row r="63" spans="1:36" ht="15.75" thickBot="1" x14ac:dyDescent="0.3">
      <c r="A63" s="40"/>
      <c r="B63" s="262"/>
      <c r="C63" s="262"/>
      <c r="D63" s="263"/>
      <c r="E63" s="264"/>
      <c r="F63" s="196"/>
      <c r="G63" s="40"/>
      <c r="H63" s="262"/>
      <c r="I63" s="262"/>
      <c r="J63" s="263"/>
      <c r="K63" s="264"/>
      <c r="L63" s="336"/>
      <c r="M63" s="40"/>
      <c r="N63" s="262"/>
      <c r="O63" s="262"/>
      <c r="P63" s="263"/>
      <c r="Q63" s="264"/>
      <c r="R63" s="336"/>
      <c r="S63" s="40"/>
      <c r="T63" s="262"/>
      <c r="U63" s="262"/>
      <c r="V63" s="263"/>
      <c r="W63" s="264"/>
      <c r="Y63" s="40"/>
      <c r="Z63" s="262"/>
      <c r="AA63" s="262"/>
      <c r="AB63" s="263"/>
      <c r="AC63" s="264"/>
      <c r="AE63" s="40"/>
      <c r="AF63" s="262"/>
      <c r="AG63" s="262"/>
      <c r="AH63" s="263"/>
      <c r="AI63" s="264"/>
    </row>
    <row r="64" spans="1:36" x14ac:dyDescent="0.25">
      <c r="A64" s="253" t="s">
        <v>107</v>
      </c>
      <c r="B64" s="198" t="s">
        <v>576</v>
      </c>
      <c r="C64" s="198" t="s">
        <v>137</v>
      </c>
      <c r="D64" s="270" t="s">
        <v>141</v>
      </c>
      <c r="E64" s="271" t="s">
        <v>142</v>
      </c>
      <c r="F64" s="196"/>
      <c r="G64" s="253" t="s">
        <v>107</v>
      </c>
      <c r="H64" s="338" t="s">
        <v>576</v>
      </c>
      <c r="I64" s="338" t="s">
        <v>137</v>
      </c>
      <c r="J64" s="390" t="s">
        <v>141</v>
      </c>
      <c r="K64" s="391" t="s">
        <v>142</v>
      </c>
      <c r="L64" s="336"/>
      <c r="M64" s="253" t="s">
        <v>107</v>
      </c>
      <c r="N64" s="338" t="s">
        <v>576</v>
      </c>
      <c r="O64" s="338" t="s">
        <v>137</v>
      </c>
      <c r="P64" s="390" t="s">
        <v>141</v>
      </c>
      <c r="Q64" s="391" t="s">
        <v>142</v>
      </c>
      <c r="R64" s="336"/>
      <c r="S64" s="253" t="s">
        <v>107</v>
      </c>
      <c r="T64" s="338" t="s">
        <v>576</v>
      </c>
      <c r="U64" s="338" t="s">
        <v>137</v>
      </c>
      <c r="V64" s="390" t="s">
        <v>141</v>
      </c>
      <c r="W64" s="391" t="s">
        <v>142</v>
      </c>
      <c r="Y64" s="253" t="s">
        <v>107</v>
      </c>
      <c r="Z64" s="338" t="s">
        <v>576</v>
      </c>
      <c r="AA64" s="338" t="s">
        <v>137</v>
      </c>
      <c r="AB64" s="390" t="s">
        <v>141</v>
      </c>
      <c r="AC64" s="391" t="s">
        <v>142</v>
      </c>
      <c r="AE64" s="253" t="s">
        <v>107</v>
      </c>
      <c r="AF64" s="338" t="s">
        <v>576</v>
      </c>
      <c r="AG64" s="338" t="s">
        <v>137</v>
      </c>
      <c r="AH64" s="390" t="s">
        <v>141</v>
      </c>
      <c r="AI64" s="391" t="s">
        <v>142</v>
      </c>
    </row>
    <row r="65" spans="1:36" s="126" customFormat="1" ht="32.25" x14ac:dyDescent="0.25">
      <c r="A65" s="233" t="s">
        <v>793</v>
      </c>
      <c r="B65" s="234"/>
      <c r="C65" s="234" t="s">
        <v>563</v>
      </c>
      <c r="D65" s="235">
        <v>73</v>
      </c>
      <c r="E65" s="236">
        <f>B65*D65</f>
        <v>0</v>
      </c>
      <c r="F65" s="196"/>
      <c r="G65" s="371" t="s">
        <v>793</v>
      </c>
      <c r="H65" s="372"/>
      <c r="I65" s="372" t="s">
        <v>563</v>
      </c>
      <c r="J65" s="373">
        <v>73</v>
      </c>
      <c r="K65" s="374">
        <f>H65*J65</f>
        <v>0</v>
      </c>
      <c r="L65" s="336"/>
      <c r="M65" s="371" t="s">
        <v>793</v>
      </c>
      <c r="N65" s="372"/>
      <c r="O65" s="372" t="s">
        <v>563</v>
      </c>
      <c r="P65" s="373">
        <v>73</v>
      </c>
      <c r="Q65" s="374">
        <f>N65*P65</f>
        <v>0</v>
      </c>
      <c r="R65" s="336"/>
      <c r="S65" s="371" t="s">
        <v>793</v>
      </c>
      <c r="T65" s="372"/>
      <c r="U65" s="372" t="s">
        <v>563</v>
      </c>
      <c r="V65" s="373">
        <v>73</v>
      </c>
      <c r="W65" s="374">
        <f>T65*V65</f>
        <v>0</v>
      </c>
      <c r="X65" s="319"/>
      <c r="Y65" s="371" t="s">
        <v>793</v>
      </c>
      <c r="Z65" s="372"/>
      <c r="AA65" s="372" t="s">
        <v>563</v>
      </c>
      <c r="AB65" s="373">
        <v>73</v>
      </c>
      <c r="AC65" s="374">
        <f>Z65*AB65</f>
        <v>0</v>
      </c>
      <c r="AD65" s="319"/>
      <c r="AE65" s="371" t="s">
        <v>793</v>
      </c>
      <c r="AF65" s="372"/>
      <c r="AG65" s="372" t="s">
        <v>563</v>
      </c>
      <c r="AH65" s="373">
        <v>73</v>
      </c>
      <c r="AI65" s="374">
        <f>AF65*AH65</f>
        <v>0</v>
      </c>
      <c r="AJ65" s="319"/>
    </row>
    <row r="66" spans="1:36" s="319" customFormat="1" ht="32.25" x14ac:dyDescent="0.25">
      <c r="A66" s="371" t="s">
        <v>629</v>
      </c>
      <c r="B66" s="372"/>
      <c r="C66" s="372" t="s">
        <v>563</v>
      </c>
      <c r="D66" s="373">
        <v>73</v>
      </c>
      <c r="E66" s="374">
        <f>B66*D66</f>
        <v>0</v>
      </c>
      <c r="F66" s="336"/>
      <c r="G66" s="371" t="s">
        <v>629</v>
      </c>
      <c r="H66" s="372"/>
      <c r="I66" s="372" t="s">
        <v>563</v>
      </c>
      <c r="J66" s="373">
        <v>73</v>
      </c>
      <c r="K66" s="374">
        <f>H66*J66</f>
        <v>0</v>
      </c>
      <c r="L66" s="336"/>
      <c r="M66" s="371" t="s">
        <v>629</v>
      </c>
      <c r="N66" s="372"/>
      <c r="O66" s="372" t="s">
        <v>563</v>
      </c>
      <c r="P66" s="373">
        <v>73</v>
      </c>
      <c r="Q66" s="374">
        <f>N66*P66</f>
        <v>0</v>
      </c>
      <c r="R66" s="336"/>
      <c r="S66" s="371" t="s">
        <v>629</v>
      </c>
      <c r="T66" s="372"/>
      <c r="U66" s="372" t="s">
        <v>563</v>
      </c>
      <c r="V66" s="373">
        <v>73</v>
      </c>
      <c r="W66" s="374">
        <f>T66*V66</f>
        <v>0</v>
      </c>
      <c r="Y66" s="371" t="s">
        <v>629</v>
      </c>
      <c r="Z66" s="372"/>
      <c r="AA66" s="372" t="s">
        <v>563</v>
      </c>
      <c r="AB66" s="373">
        <v>73</v>
      </c>
      <c r="AC66" s="374">
        <f>Z66*AB66</f>
        <v>0</v>
      </c>
      <c r="AE66" s="371" t="s">
        <v>629</v>
      </c>
      <c r="AF66" s="372"/>
      <c r="AG66" s="372" t="s">
        <v>563</v>
      </c>
      <c r="AH66" s="373">
        <v>73</v>
      </c>
      <c r="AI66" s="374">
        <f>AF66*AH66</f>
        <v>0</v>
      </c>
    </row>
    <row r="67" spans="1:36" s="126" customFormat="1" ht="30" x14ac:dyDescent="0.25">
      <c r="A67" s="233" t="s">
        <v>144</v>
      </c>
      <c r="B67" s="234"/>
      <c r="C67" s="234" t="s">
        <v>563</v>
      </c>
      <c r="D67" s="235">
        <v>150</v>
      </c>
      <c r="E67" s="236">
        <f t="shared" ref="E67:E75" si="41">B67*D67</f>
        <v>0</v>
      </c>
      <c r="F67" s="196"/>
      <c r="G67" s="371" t="s">
        <v>144</v>
      </c>
      <c r="H67" s="372"/>
      <c r="I67" s="372" t="s">
        <v>563</v>
      </c>
      <c r="J67" s="373">
        <v>150</v>
      </c>
      <c r="K67" s="374">
        <f t="shared" ref="K67:K75" si="42">H67*J67</f>
        <v>0</v>
      </c>
      <c r="L67" s="336"/>
      <c r="M67" s="371" t="s">
        <v>144</v>
      </c>
      <c r="N67" s="372"/>
      <c r="O67" s="372" t="s">
        <v>563</v>
      </c>
      <c r="P67" s="373">
        <v>150</v>
      </c>
      <c r="Q67" s="374">
        <f t="shared" ref="Q67:Q75" si="43">N67*P67</f>
        <v>0</v>
      </c>
      <c r="R67" s="336"/>
      <c r="S67" s="371" t="s">
        <v>144</v>
      </c>
      <c r="T67" s="372"/>
      <c r="U67" s="372" t="s">
        <v>563</v>
      </c>
      <c r="V67" s="373">
        <v>150</v>
      </c>
      <c r="W67" s="374">
        <f t="shared" ref="W67:W75" si="44">T67*V67</f>
        <v>0</v>
      </c>
      <c r="X67" s="319"/>
      <c r="Y67" s="371" t="s">
        <v>144</v>
      </c>
      <c r="Z67" s="372"/>
      <c r="AA67" s="372" t="s">
        <v>563</v>
      </c>
      <c r="AB67" s="373">
        <v>150</v>
      </c>
      <c r="AC67" s="374">
        <f t="shared" ref="AC67:AC75" si="45">Z67*AB67</f>
        <v>0</v>
      </c>
      <c r="AD67" s="319"/>
      <c r="AE67" s="371" t="s">
        <v>144</v>
      </c>
      <c r="AF67" s="372"/>
      <c r="AG67" s="372" t="s">
        <v>563</v>
      </c>
      <c r="AH67" s="373">
        <v>150</v>
      </c>
      <c r="AI67" s="374">
        <f t="shared" ref="AI67:AI75" si="46">AF67*AH67</f>
        <v>0</v>
      </c>
      <c r="AJ67" s="319"/>
    </row>
    <row r="68" spans="1:36" s="126" customFormat="1" ht="30" x14ac:dyDescent="0.25">
      <c r="A68" s="233" t="s">
        <v>146</v>
      </c>
      <c r="B68" s="234"/>
      <c r="C68" s="234" t="s">
        <v>563</v>
      </c>
      <c r="D68" s="235">
        <v>250</v>
      </c>
      <c r="E68" s="236">
        <f t="shared" si="41"/>
        <v>0</v>
      </c>
      <c r="F68" s="196"/>
      <c r="G68" s="371" t="s">
        <v>146</v>
      </c>
      <c r="H68" s="372"/>
      <c r="I68" s="372" t="s">
        <v>563</v>
      </c>
      <c r="J68" s="373">
        <v>250</v>
      </c>
      <c r="K68" s="374">
        <f t="shared" si="42"/>
        <v>0</v>
      </c>
      <c r="L68" s="336"/>
      <c r="M68" s="371" t="s">
        <v>146</v>
      </c>
      <c r="N68" s="372"/>
      <c r="O68" s="372" t="s">
        <v>563</v>
      </c>
      <c r="P68" s="373">
        <v>250</v>
      </c>
      <c r="Q68" s="374">
        <f t="shared" si="43"/>
        <v>0</v>
      </c>
      <c r="R68" s="336"/>
      <c r="S68" s="371" t="s">
        <v>146</v>
      </c>
      <c r="T68" s="372"/>
      <c r="U68" s="372" t="s">
        <v>563</v>
      </c>
      <c r="V68" s="373">
        <v>250</v>
      </c>
      <c r="W68" s="374">
        <f t="shared" si="44"/>
        <v>0</v>
      </c>
      <c r="X68" s="319"/>
      <c r="Y68" s="371" t="s">
        <v>146</v>
      </c>
      <c r="Z68" s="372"/>
      <c r="AA68" s="372" t="s">
        <v>563</v>
      </c>
      <c r="AB68" s="373">
        <v>250</v>
      </c>
      <c r="AC68" s="374">
        <f t="shared" si="45"/>
        <v>0</v>
      </c>
      <c r="AD68" s="319"/>
      <c r="AE68" s="371" t="s">
        <v>146</v>
      </c>
      <c r="AF68" s="372"/>
      <c r="AG68" s="372" t="s">
        <v>563</v>
      </c>
      <c r="AH68" s="373">
        <v>250</v>
      </c>
      <c r="AI68" s="374">
        <f t="shared" si="46"/>
        <v>0</v>
      </c>
      <c r="AJ68" s="319"/>
    </row>
    <row r="69" spans="1:36" s="126" customFormat="1" ht="30" x14ac:dyDescent="0.25">
      <c r="A69" s="233" t="s">
        <v>628</v>
      </c>
      <c r="B69" s="234"/>
      <c r="C69" s="234" t="s">
        <v>563</v>
      </c>
      <c r="D69" s="235">
        <v>170</v>
      </c>
      <c r="E69" s="236">
        <f t="shared" si="41"/>
        <v>0</v>
      </c>
      <c r="F69" s="196"/>
      <c r="G69" s="371" t="s">
        <v>628</v>
      </c>
      <c r="H69" s="372"/>
      <c r="I69" s="372" t="s">
        <v>563</v>
      </c>
      <c r="J69" s="373">
        <v>170</v>
      </c>
      <c r="K69" s="374">
        <f t="shared" si="42"/>
        <v>0</v>
      </c>
      <c r="L69" s="336"/>
      <c r="M69" s="371" t="s">
        <v>628</v>
      </c>
      <c r="N69" s="372"/>
      <c r="O69" s="372" t="s">
        <v>563</v>
      </c>
      <c r="P69" s="373">
        <v>170</v>
      </c>
      <c r="Q69" s="374">
        <f t="shared" si="43"/>
        <v>0</v>
      </c>
      <c r="R69" s="336"/>
      <c r="S69" s="371" t="s">
        <v>628</v>
      </c>
      <c r="T69" s="372"/>
      <c r="U69" s="372" t="s">
        <v>563</v>
      </c>
      <c r="V69" s="373">
        <v>170</v>
      </c>
      <c r="W69" s="374">
        <f t="shared" si="44"/>
        <v>0</v>
      </c>
      <c r="X69" s="319"/>
      <c r="Y69" s="371" t="s">
        <v>628</v>
      </c>
      <c r="Z69" s="372"/>
      <c r="AA69" s="372" t="s">
        <v>563</v>
      </c>
      <c r="AB69" s="373">
        <v>170</v>
      </c>
      <c r="AC69" s="374">
        <f t="shared" si="45"/>
        <v>0</v>
      </c>
      <c r="AD69" s="319"/>
      <c r="AE69" s="371" t="s">
        <v>628</v>
      </c>
      <c r="AF69" s="372"/>
      <c r="AG69" s="372" t="s">
        <v>563</v>
      </c>
      <c r="AH69" s="373">
        <v>170</v>
      </c>
      <c r="AI69" s="374">
        <f t="shared" si="46"/>
        <v>0</v>
      </c>
      <c r="AJ69" s="319"/>
    </row>
    <row r="70" spans="1:36" s="126" customFormat="1" ht="17.25" x14ac:dyDescent="0.25">
      <c r="A70" s="233" t="s">
        <v>573</v>
      </c>
      <c r="B70" s="234"/>
      <c r="C70" s="234" t="s">
        <v>563</v>
      </c>
      <c r="D70" s="235">
        <v>53</v>
      </c>
      <c r="E70" s="236">
        <f t="shared" si="41"/>
        <v>0</v>
      </c>
      <c r="F70" s="196"/>
      <c r="G70" s="371" t="s">
        <v>573</v>
      </c>
      <c r="H70" s="372"/>
      <c r="I70" s="372" t="s">
        <v>563</v>
      </c>
      <c r="J70" s="373">
        <v>53</v>
      </c>
      <c r="K70" s="374">
        <f t="shared" si="42"/>
        <v>0</v>
      </c>
      <c r="L70" s="336"/>
      <c r="M70" s="371" t="s">
        <v>573</v>
      </c>
      <c r="N70" s="372"/>
      <c r="O70" s="372" t="s">
        <v>563</v>
      </c>
      <c r="P70" s="373">
        <v>53</v>
      </c>
      <c r="Q70" s="374">
        <f t="shared" si="43"/>
        <v>0</v>
      </c>
      <c r="R70" s="336"/>
      <c r="S70" s="371" t="s">
        <v>573</v>
      </c>
      <c r="T70" s="372"/>
      <c r="U70" s="372" t="s">
        <v>563</v>
      </c>
      <c r="V70" s="373">
        <v>53</v>
      </c>
      <c r="W70" s="374">
        <f t="shared" si="44"/>
        <v>0</v>
      </c>
      <c r="X70" s="319"/>
      <c r="Y70" s="371" t="s">
        <v>573</v>
      </c>
      <c r="Z70" s="372"/>
      <c r="AA70" s="372" t="s">
        <v>563</v>
      </c>
      <c r="AB70" s="373">
        <v>53</v>
      </c>
      <c r="AC70" s="374">
        <f t="shared" si="45"/>
        <v>0</v>
      </c>
      <c r="AD70" s="319"/>
      <c r="AE70" s="371" t="s">
        <v>573</v>
      </c>
      <c r="AF70" s="372"/>
      <c r="AG70" s="372" t="s">
        <v>563</v>
      </c>
      <c r="AH70" s="373">
        <v>53</v>
      </c>
      <c r="AI70" s="374">
        <f t="shared" si="46"/>
        <v>0</v>
      </c>
      <c r="AJ70" s="319"/>
    </row>
    <row r="71" spans="1:36" s="126" customFormat="1" ht="30" x14ac:dyDescent="0.25">
      <c r="A71" s="233" t="s">
        <v>148</v>
      </c>
      <c r="B71" s="234"/>
      <c r="C71" s="234" t="s">
        <v>563</v>
      </c>
      <c r="D71" s="235">
        <v>238</v>
      </c>
      <c r="E71" s="236">
        <f t="shared" si="41"/>
        <v>0</v>
      </c>
      <c r="F71" s="196"/>
      <c r="G71" s="371" t="s">
        <v>148</v>
      </c>
      <c r="H71" s="372"/>
      <c r="I71" s="372" t="s">
        <v>563</v>
      </c>
      <c r="J71" s="373">
        <v>238</v>
      </c>
      <c r="K71" s="374">
        <f t="shared" si="42"/>
        <v>0</v>
      </c>
      <c r="L71" s="336"/>
      <c r="M71" s="371" t="s">
        <v>148</v>
      </c>
      <c r="N71" s="372"/>
      <c r="O71" s="372" t="s">
        <v>563</v>
      </c>
      <c r="P71" s="373">
        <v>238</v>
      </c>
      <c r="Q71" s="374">
        <f t="shared" si="43"/>
        <v>0</v>
      </c>
      <c r="R71" s="336"/>
      <c r="S71" s="371" t="s">
        <v>148</v>
      </c>
      <c r="T71" s="372"/>
      <c r="U71" s="372" t="s">
        <v>563</v>
      </c>
      <c r="V71" s="373">
        <v>238</v>
      </c>
      <c r="W71" s="374">
        <f t="shared" si="44"/>
        <v>0</v>
      </c>
      <c r="X71" s="319"/>
      <c r="Y71" s="371" t="s">
        <v>148</v>
      </c>
      <c r="Z71" s="372"/>
      <c r="AA71" s="372" t="s">
        <v>563</v>
      </c>
      <c r="AB71" s="373">
        <v>238</v>
      </c>
      <c r="AC71" s="374">
        <f t="shared" si="45"/>
        <v>0</v>
      </c>
      <c r="AD71" s="319"/>
      <c r="AE71" s="371" t="s">
        <v>148</v>
      </c>
      <c r="AF71" s="372"/>
      <c r="AG71" s="372" t="s">
        <v>563</v>
      </c>
      <c r="AH71" s="373">
        <v>238</v>
      </c>
      <c r="AI71" s="374">
        <f t="shared" si="46"/>
        <v>0</v>
      </c>
      <c r="AJ71" s="319"/>
    </row>
    <row r="72" spans="1:36" s="126" customFormat="1" ht="17.25" x14ac:dyDescent="0.25">
      <c r="A72" s="233" t="s">
        <v>574</v>
      </c>
      <c r="B72" s="234"/>
      <c r="C72" s="234" t="s">
        <v>563</v>
      </c>
      <c r="D72" s="235">
        <v>106</v>
      </c>
      <c r="E72" s="236">
        <f t="shared" si="41"/>
        <v>0</v>
      </c>
      <c r="F72" s="196"/>
      <c r="G72" s="371" t="s">
        <v>574</v>
      </c>
      <c r="H72" s="372"/>
      <c r="I72" s="372" t="s">
        <v>563</v>
      </c>
      <c r="J72" s="373">
        <v>106</v>
      </c>
      <c r="K72" s="374">
        <f t="shared" si="42"/>
        <v>0</v>
      </c>
      <c r="L72" s="336"/>
      <c r="M72" s="371" t="s">
        <v>574</v>
      </c>
      <c r="N72" s="372"/>
      <c r="O72" s="372" t="s">
        <v>563</v>
      </c>
      <c r="P72" s="373">
        <v>106</v>
      </c>
      <c r="Q72" s="374">
        <f t="shared" si="43"/>
        <v>0</v>
      </c>
      <c r="R72" s="336"/>
      <c r="S72" s="371" t="s">
        <v>574</v>
      </c>
      <c r="T72" s="372"/>
      <c r="U72" s="372" t="s">
        <v>563</v>
      </c>
      <c r="V72" s="373">
        <v>106</v>
      </c>
      <c r="W72" s="374">
        <f t="shared" si="44"/>
        <v>0</v>
      </c>
      <c r="X72" s="319"/>
      <c r="Y72" s="371" t="s">
        <v>574</v>
      </c>
      <c r="Z72" s="372"/>
      <c r="AA72" s="372" t="s">
        <v>563</v>
      </c>
      <c r="AB72" s="373">
        <v>106</v>
      </c>
      <c r="AC72" s="374">
        <f t="shared" si="45"/>
        <v>0</v>
      </c>
      <c r="AD72" s="319"/>
      <c r="AE72" s="371" t="s">
        <v>574</v>
      </c>
      <c r="AF72" s="372"/>
      <c r="AG72" s="372" t="s">
        <v>563</v>
      </c>
      <c r="AH72" s="373">
        <v>106</v>
      </c>
      <c r="AI72" s="374">
        <f t="shared" si="46"/>
        <v>0</v>
      </c>
      <c r="AJ72" s="319"/>
    </row>
    <row r="73" spans="1:36" s="126" customFormat="1" ht="17.25" x14ac:dyDescent="0.25">
      <c r="A73" s="233" t="s">
        <v>575</v>
      </c>
      <c r="B73" s="234"/>
      <c r="C73" s="234" t="s">
        <v>563</v>
      </c>
      <c r="D73" s="235">
        <v>231</v>
      </c>
      <c r="E73" s="236">
        <f t="shared" si="41"/>
        <v>0</v>
      </c>
      <c r="F73" s="196"/>
      <c r="G73" s="371" t="s">
        <v>575</v>
      </c>
      <c r="H73" s="372"/>
      <c r="I73" s="372" t="s">
        <v>563</v>
      </c>
      <c r="J73" s="373">
        <v>231</v>
      </c>
      <c r="K73" s="374">
        <f t="shared" si="42"/>
        <v>0</v>
      </c>
      <c r="L73" s="336"/>
      <c r="M73" s="371" t="s">
        <v>575</v>
      </c>
      <c r="N73" s="372"/>
      <c r="O73" s="372" t="s">
        <v>563</v>
      </c>
      <c r="P73" s="373">
        <v>231</v>
      </c>
      <c r="Q73" s="374">
        <f t="shared" si="43"/>
        <v>0</v>
      </c>
      <c r="R73" s="336"/>
      <c r="S73" s="371" t="s">
        <v>575</v>
      </c>
      <c r="T73" s="372"/>
      <c r="U73" s="372" t="s">
        <v>563</v>
      </c>
      <c r="V73" s="373">
        <v>231</v>
      </c>
      <c r="W73" s="374">
        <f t="shared" si="44"/>
        <v>0</v>
      </c>
      <c r="X73" s="319"/>
      <c r="Y73" s="371" t="s">
        <v>575</v>
      </c>
      <c r="Z73" s="372"/>
      <c r="AA73" s="372" t="s">
        <v>563</v>
      </c>
      <c r="AB73" s="373">
        <v>231</v>
      </c>
      <c r="AC73" s="374">
        <f t="shared" si="45"/>
        <v>0</v>
      </c>
      <c r="AD73" s="319"/>
      <c r="AE73" s="371" t="s">
        <v>575</v>
      </c>
      <c r="AF73" s="372"/>
      <c r="AG73" s="372" t="s">
        <v>563</v>
      </c>
      <c r="AH73" s="373">
        <v>231</v>
      </c>
      <c r="AI73" s="374">
        <f t="shared" si="46"/>
        <v>0</v>
      </c>
      <c r="AJ73" s="319"/>
    </row>
    <row r="74" spans="1:36" s="126" customFormat="1" x14ac:dyDescent="0.25">
      <c r="A74" s="233" t="s">
        <v>162</v>
      </c>
      <c r="B74" s="234"/>
      <c r="C74" s="234" t="s">
        <v>563</v>
      </c>
      <c r="D74" s="235">
        <v>0</v>
      </c>
      <c r="E74" s="236">
        <f t="shared" si="41"/>
        <v>0</v>
      </c>
      <c r="F74" s="196"/>
      <c r="G74" s="371" t="s">
        <v>162</v>
      </c>
      <c r="H74" s="372"/>
      <c r="I74" s="372" t="s">
        <v>563</v>
      </c>
      <c r="J74" s="373">
        <v>0</v>
      </c>
      <c r="K74" s="374">
        <f t="shared" si="42"/>
        <v>0</v>
      </c>
      <c r="L74" s="336"/>
      <c r="M74" s="371" t="s">
        <v>162</v>
      </c>
      <c r="N74" s="372"/>
      <c r="O74" s="372" t="s">
        <v>563</v>
      </c>
      <c r="P74" s="373">
        <v>0</v>
      </c>
      <c r="Q74" s="374">
        <f t="shared" si="43"/>
        <v>0</v>
      </c>
      <c r="R74" s="336"/>
      <c r="S74" s="371" t="s">
        <v>162</v>
      </c>
      <c r="T74" s="372"/>
      <c r="U74" s="372" t="s">
        <v>563</v>
      </c>
      <c r="V74" s="373">
        <v>0</v>
      </c>
      <c r="W74" s="374">
        <f t="shared" si="44"/>
        <v>0</v>
      </c>
      <c r="X74" s="319"/>
      <c r="Y74" s="371" t="s">
        <v>162</v>
      </c>
      <c r="Z74" s="372"/>
      <c r="AA74" s="372" t="s">
        <v>563</v>
      </c>
      <c r="AB74" s="373">
        <v>0</v>
      </c>
      <c r="AC74" s="374">
        <f t="shared" si="45"/>
        <v>0</v>
      </c>
      <c r="AD74" s="319"/>
      <c r="AE74" s="371" t="s">
        <v>162</v>
      </c>
      <c r="AF74" s="372"/>
      <c r="AG74" s="372" t="s">
        <v>563</v>
      </c>
      <c r="AH74" s="373">
        <v>0</v>
      </c>
      <c r="AI74" s="374">
        <f t="shared" si="46"/>
        <v>0</v>
      </c>
      <c r="AJ74" s="319"/>
    </row>
    <row r="75" spans="1:36" s="126" customFormat="1" ht="15.75" thickBot="1" x14ac:dyDescent="0.3">
      <c r="A75" s="237" t="s">
        <v>162</v>
      </c>
      <c r="B75" s="238"/>
      <c r="C75" s="238" t="s">
        <v>563</v>
      </c>
      <c r="D75" s="239">
        <v>0</v>
      </c>
      <c r="E75" s="240">
        <f t="shared" si="41"/>
        <v>0</v>
      </c>
      <c r="F75" s="196"/>
      <c r="G75" s="375" t="s">
        <v>162</v>
      </c>
      <c r="H75" s="376"/>
      <c r="I75" s="376" t="s">
        <v>563</v>
      </c>
      <c r="J75" s="377">
        <v>0</v>
      </c>
      <c r="K75" s="378">
        <f t="shared" si="42"/>
        <v>0</v>
      </c>
      <c r="L75" s="336"/>
      <c r="M75" s="375" t="s">
        <v>162</v>
      </c>
      <c r="N75" s="376"/>
      <c r="O75" s="376" t="s">
        <v>563</v>
      </c>
      <c r="P75" s="377">
        <v>0</v>
      </c>
      <c r="Q75" s="378">
        <f t="shared" si="43"/>
        <v>0</v>
      </c>
      <c r="R75" s="336"/>
      <c r="S75" s="375" t="s">
        <v>162</v>
      </c>
      <c r="T75" s="376"/>
      <c r="U75" s="376" t="s">
        <v>563</v>
      </c>
      <c r="V75" s="377">
        <v>0</v>
      </c>
      <c r="W75" s="378">
        <f t="shared" si="44"/>
        <v>0</v>
      </c>
      <c r="X75" s="319"/>
      <c r="Y75" s="375" t="s">
        <v>162</v>
      </c>
      <c r="Z75" s="376"/>
      <c r="AA75" s="376" t="s">
        <v>563</v>
      </c>
      <c r="AB75" s="377">
        <v>0</v>
      </c>
      <c r="AC75" s="378">
        <f t="shared" si="45"/>
        <v>0</v>
      </c>
      <c r="AD75" s="319"/>
      <c r="AE75" s="375" t="s">
        <v>162</v>
      </c>
      <c r="AF75" s="376"/>
      <c r="AG75" s="376" t="s">
        <v>563</v>
      </c>
      <c r="AH75" s="377">
        <v>0</v>
      </c>
      <c r="AI75" s="378">
        <f t="shared" si="46"/>
        <v>0</v>
      </c>
      <c r="AJ75" s="319"/>
    </row>
    <row r="76" spans="1:36" ht="16.5" thickTop="1" thickBot="1" x14ac:dyDescent="0.3">
      <c r="A76" s="266" t="s">
        <v>135</v>
      </c>
      <c r="B76" s="395">
        <f>SUM(B65:B75)</f>
        <v>0</v>
      </c>
      <c r="C76" s="267"/>
      <c r="D76" s="268"/>
      <c r="E76" s="242">
        <f>SUM(E65:E75)</f>
        <v>0</v>
      </c>
      <c r="F76" s="196"/>
      <c r="G76" s="266" t="s">
        <v>135</v>
      </c>
      <c r="H76" s="395">
        <f>SUM(H65:H75)</f>
        <v>0</v>
      </c>
      <c r="I76" s="267"/>
      <c r="J76" s="268"/>
      <c r="K76" s="380">
        <f>SUM(K65:K75)</f>
        <v>0</v>
      </c>
      <c r="L76" s="336"/>
      <c r="M76" s="266" t="s">
        <v>135</v>
      </c>
      <c r="N76" s="395">
        <f>SUM(N65:N75)</f>
        <v>0</v>
      </c>
      <c r="O76" s="267"/>
      <c r="P76" s="268"/>
      <c r="Q76" s="380">
        <f>SUM(Q65:Q75)</f>
        <v>0</v>
      </c>
      <c r="R76" s="336"/>
      <c r="S76" s="266" t="s">
        <v>135</v>
      </c>
      <c r="T76" s="395">
        <f>SUM(T65:T75)</f>
        <v>0</v>
      </c>
      <c r="U76" s="267"/>
      <c r="V76" s="268"/>
      <c r="W76" s="380">
        <f>SUM(W65:W75)</f>
        <v>0</v>
      </c>
      <c r="Y76" s="266" t="s">
        <v>135</v>
      </c>
      <c r="Z76" s="395">
        <f>SUM(Z65:Z75)</f>
        <v>0</v>
      </c>
      <c r="AA76" s="267"/>
      <c r="AB76" s="268"/>
      <c r="AC76" s="380">
        <f>SUM(AC65:AC75)</f>
        <v>0</v>
      </c>
      <c r="AE76" s="266" t="s">
        <v>135</v>
      </c>
      <c r="AF76" s="395">
        <f>SUM(AF65:AF75)</f>
        <v>0</v>
      </c>
      <c r="AG76" s="267"/>
      <c r="AH76" s="268"/>
      <c r="AI76" s="380">
        <f>SUM(AI65:AI75)</f>
        <v>0</v>
      </c>
    </row>
    <row r="77" spans="1:36" ht="15.75" thickBot="1" x14ac:dyDescent="0.3">
      <c r="A77" s="196"/>
      <c r="B77" s="196"/>
      <c r="C77" s="196"/>
      <c r="D77" s="196"/>
      <c r="E77" s="196"/>
      <c r="F77" s="196"/>
      <c r="G77" s="336"/>
      <c r="H77" s="336"/>
      <c r="I77" s="336"/>
      <c r="J77" s="336"/>
      <c r="K77" s="336"/>
      <c r="L77" s="336"/>
      <c r="M77" s="336"/>
      <c r="N77" s="336"/>
      <c r="O77" s="336"/>
      <c r="P77" s="336"/>
      <c r="Q77" s="336"/>
      <c r="R77" s="336"/>
      <c r="S77" s="336"/>
      <c r="T77" s="336"/>
      <c r="U77" s="336"/>
      <c r="V77" s="336"/>
      <c r="W77" s="336"/>
      <c r="Y77" s="336"/>
      <c r="Z77" s="336"/>
      <c r="AA77" s="336"/>
      <c r="AB77" s="336"/>
      <c r="AC77" s="336"/>
      <c r="AE77" s="336"/>
      <c r="AF77" s="336"/>
      <c r="AG77" s="336"/>
      <c r="AH77" s="336"/>
      <c r="AI77" s="336"/>
    </row>
    <row r="78" spans="1:36" x14ac:dyDescent="0.25">
      <c r="A78" s="253" t="s">
        <v>597</v>
      </c>
      <c r="B78" s="194"/>
      <c r="C78" s="194"/>
      <c r="D78" s="194"/>
      <c r="E78" s="195"/>
      <c r="F78" s="196"/>
      <c r="G78" s="253" t="s">
        <v>597</v>
      </c>
      <c r="H78" s="334"/>
      <c r="I78" s="334"/>
      <c r="J78" s="334"/>
      <c r="K78" s="335"/>
      <c r="L78" s="336"/>
      <c r="M78" s="253" t="s">
        <v>597</v>
      </c>
      <c r="N78" s="334"/>
      <c r="O78" s="334"/>
      <c r="P78" s="334"/>
      <c r="Q78" s="335"/>
      <c r="R78" s="336"/>
      <c r="S78" s="253" t="s">
        <v>597</v>
      </c>
      <c r="T78" s="334"/>
      <c r="U78" s="334"/>
      <c r="V78" s="334"/>
      <c r="W78" s="335"/>
      <c r="Y78" s="253" t="s">
        <v>597</v>
      </c>
      <c r="Z78" s="334"/>
      <c r="AA78" s="334"/>
      <c r="AB78" s="334"/>
      <c r="AC78" s="335"/>
      <c r="AE78" s="253" t="s">
        <v>597</v>
      </c>
      <c r="AF78" s="334"/>
      <c r="AG78" s="334"/>
      <c r="AH78" s="334"/>
      <c r="AI78" s="335"/>
    </row>
    <row r="79" spans="1:36" x14ac:dyDescent="0.25">
      <c r="A79" s="197" t="s">
        <v>122</v>
      </c>
      <c r="B79" s="198" t="s">
        <v>576</v>
      </c>
      <c r="C79" s="198" t="s">
        <v>137</v>
      </c>
      <c r="D79" s="198" t="s">
        <v>188</v>
      </c>
      <c r="E79" s="199" t="s">
        <v>124</v>
      </c>
      <c r="F79" s="196"/>
      <c r="G79" s="337" t="s">
        <v>122</v>
      </c>
      <c r="H79" s="338" t="s">
        <v>576</v>
      </c>
      <c r="I79" s="338" t="s">
        <v>137</v>
      </c>
      <c r="J79" s="338" t="s">
        <v>188</v>
      </c>
      <c r="K79" s="339" t="s">
        <v>124</v>
      </c>
      <c r="L79" s="336"/>
      <c r="M79" s="337" t="s">
        <v>122</v>
      </c>
      <c r="N79" s="338" t="s">
        <v>576</v>
      </c>
      <c r="O79" s="338" t="s">
        <v>137</v>
      </c>
      <c r="P79" s="338" t="s">
        <v>188</v>
      </c>
      <c r="Q79" s="339" t="s">
        <v>124</v>
      </c>
      <c r="R79" s="336"/>
      <c r="S79" s="337" t="s">
        <v>122</v>
      </c>
      <c r="T79" s="338" t="s">
        <v>576</v>
      </c>
      <c r="U79" s="338" t="s">
        <v>137</v>
      </c>
      <c r="V79" s="338" t="s">
        <v>188</v>
      </c>
      <c r="W79" s="339" t="s">
        <v>124</v>
      </c>
      <c r="Y79" s="337" t="s">
        <v>122</v>
      </c>
      <c r="Z79" s="338" t="s">
        <v>576</v>
      </c>
      <c r="AA79" s="338" t="s">
        <v>137</v>
      </c>
      <c r="AB79" s="338" t="s">
        <v>188</v>
      </c>
      <c r="AC79" s="339" t="s">
        <v>124</v>
      </c>
      <c r="AE79" s="337" t="s">
        <v>122</v>
      </c>
      <c r="AF79" s="338" t="s">
        <v>576</v>
      </c>
      <c r="AG79" s="338" t="s">
        <v>137</v>
      </c>
      <c r="AH79" s="338" t="s">
        <v>188</v>
      </c>
      <c r="AI79" s="339" t="s">
        <v>124</v>
      </c>
    </row>
    <row r="80" spans="1:36" x14ac:dyDescent="0.25">
      <c r="A80" s="254" t="s">
        <v>125</v>
      </c>
      <c r="B80" s="201"/>
      <c r="C80" s="201" t="s">
        <v>543</v>
      </c>
      <c r="D80" s="202">
        <v>165</v>
      </c>
      <c r="E80" s="203">
        <f>B80*D80</f>
        <v>0</v>
      </c>
      <c r="F80" s="196"/>
      <c r="G80" s="254" t="s">
        <v>125</v>
      </c>
      <c r="H80" s="341"/>
      <c r="I80" s="341" t="s">
        <v>543</v>
      </c>
      <c r="J80" s="342">
        <v>165</v>
      </c>
      <c r="K80" s="343">
        <f>H80*J80</f>
        <v>0</v>
      </c>
      <c r="L80" s="336"/>
      <c r="M80" s="254" t="s">
        <v>125</v>
      </c>
      <c r="N80" s="341"/>
      <c r="O80" s="341" t="s">
        <v>543</v>
      </c>
      <c r="P80" s="342">
        <v>165</v>
      </c>
      <c r="Q80" s="343">
        <f>N80*P80</f>
        <v>0</v>
      </c>
      <c r="R80" s="336"/>
      <c r="S80" s="254" t="s">
        <v>125</v>
      </c>
      <c r="T80" s="341"/>
      <c r="U80" s="341" t="s">
        <v>543</v>
      </c>
      <c r="V80" s="342">
        <v>165</v>
      </c>
      <c r="W80" s="343">
        <f>T80*V80</f>
        <v>0</v>
      </c>
      <c r="Y80" s="254" t="s">
        <v>125</v>
      </c>
      <c r="Z80" s="341"/>
      <c r="AA80" s="341" t="s">
        <v>543</v>
      </c>
      <c r="AB80" s="342">
        <v>165</v>
      </c>
      <c r="AC80" s="343">
        <f>Z80*AB80</f>
        <v>0</v>
      </c>
      <c r="AE80" s="254" t="s">
        <v>125</v>
      </c>
      <c r="AF80" s="341"/>
      <c r="AG80" s="341" t="s">
        <v>543</v>
      </c>
      <c r="AH80" s="342">
        <v>165</v>
      </c>
      <c r="AI80" s="343">
        <f>AF80*AH80</f>
        <v>0</v>
      </c>
    </row>
    <row r="81" spans="1:35" x14ac:dyDescent="0.25">
      <c r="A81" s="254" t="s">
        <v>126</v>
      </c>
      <c r="B81" s="201"/>
      <c r="C81" s="201" t="s">
        <v>543</v>
      </c>
      <c r="D81" s="202">
        <v>139</v>
      </c>
      <c r="E81" s="203">
        <f t="shared" ref="E81:E88" si="47">B81*D81</f>
        <v>0</v>
      </c>
      <c r="F81" s="196"/>
      <c r="G81" s="254" t="s">
        <v>126</v>
      </c>
      <c r="H81" s="341"/>
      <c r="I81" s="341" t="s">
        <v>543</v>
      </c>
      <c r="J81" s="342">
        <v>139</v>
      </c>
      <c r="K81" s="343">
        <f t="shared" ref="K81:K88" si="48">H81*J81</f>
        <v>0</v>
      </c>
      <c r="L81" s="336"/>
      <c r="M81" s="254" t="s">
        <v>126</v>
      </c>
      <c r="N81" s="341"/>
      <c r="O81" s="341" t="s">
        <v>543</v>
      </c>
      <c r="P81" s="342">
        <v>139</v>
      </c>
      <c r="Q81" s="343">
        <f t="shared" ref="Q81:Q88" si="49">N81*P81</f>
        <v>0</v>
      </c>
      <c r="R81" s="336"/>
      <c r="S81" s="254" t="s">
        <v>126</v>
      </c>
      <c r="T81" s="341"/>
      <c r="U81" s="341" t="s">
        <v>543</v>
      </c>
      <c r="V81" s="342">
        <v>139</v>
      </c>
      <c r="W81" s="343">
        <f t="shared" ref="W81:W88" si="50">T81*V81</f>
        <v>0</v>
      </c>
      <c r="Y81" s="254" t="s">
        <v>126</v>
      </c>
      <c r="Z81" s="341"/>
      <c r="AA81" s="341" t="s">
        <v>543</v>
      </c>
      <c r="AB81" s="342">
        <v>139</v>
      </c>
      <c r="AC81" s="343">
        <f t="shared" ref="AC81:AC88" si="51">Z81*AB81</f>
        <v>0</v>
      </c>
      <c r="AE81" s="254" t="s">
        <v>126</v>
      </c>
      <c r="AF81" s="341"/>
      <c r="AG81" s="341" t="s">
        <v>543</v>
      </c>
      <c r="AH81" s="342">
        <v>139</v>
      </c>
      <c r="AI81" s="343">
        <f t="shared" ref="AI81:AI88" si="52">AF81*AH81</f>
        <v>0</v>
      </c>
    </row>
    <row r="82" spans="1:35" x14ac:dyDescent="0.25">
      <c r="A82" s="254" t="s">
        <v>127</v>
      </c>
      <c r="B82" s="201"/>
      <c r="C82" s="201" t="s">
        <v>543</v>
      </c>
      <c r="D82" s="202">
        <v>139</v>
      </c>
      <c r="E82" s="203">
        <f t="shared" si="47"/>
        <v>0</v>
      </c>
      <c r="F82" s="196"/>
      <c r="G82" s="254" t="s">
        <v>127</v>
      </c>
      <c r="H82" s="341"/>
      <c r="I82" s="341" t="s">
        <v>543</v>
      </c>
      <c r="J82" s="342">
        <v>139</v>
      </c>
      <c r="K82" s="343">
        <f t="shared" si="48"/>
        <v>0</v>
      </c>
      <c r="L82" s="336"/>
      <c r="M82" s="254" t="s">
        <v>127</v>
      </c>
      <c r="N82" s="341"/>
      <c r="O82" s="341" t="s">
        <v>543</v>
      </c>
      <c r="P82" s="342">
        <v>139</v>
      </c>
      <c r="Q82" s="343">
        <f t="shared" si="49"/>
        <v>0</v>
      </c>
      <c r="R82" s="336"/>
      <c r="S82" s="254" t="s">
        <v>127</v>
      </c>
      <c r="T82" s="341"/>
      <c r="U82" s="341" t="s">
        <v>543</v>
      </c>
      <c r="V82" s="342">
        <v>139</v>
      </c>
      <c r="W82" s="343">
        <f t="shared" si="50"/>
        <v>0</v>
      </c>
      <c r="Y82" s="254" t="s">
        <v>127</v>
      </c>
      <c r="Z82" s="341"/>
      <c r="AA82" s="341" t="s">
        <v>543</v>
      </c>
      <c r="AB82" s="342">
        <v>139</v>
      </c>
      <c r="AC82" s="343">
        <f t="shared" si="51"/>
        <v>0</v>
      </c>
      <c r="AE82" s="254" t="s">
        <v>127</v>
      </c>
      <c r="AF82" s="341"/>
      <c r="AG82" s="341" t="s">
        <v>543</v>
      </c>
      <c r="AH82" s="342">
        <v>139</v>
      </c>
      <c r="AI82" s="343">
        <f t="shared" si="52"/>
        <v>0</v>
      </c>
    </row>
    <row r="83" spans="1:35" x14ac:dyDescent="0.25">
      <c r="A83" s="254" t="s">
        <v>129</v>
      </c>
      <c r="B83" s="201"/>
      <c r="C83" s="201" t="s">
        <v>543</v>
      </c>
      <c r="D83" s="202">
        <v>119</v>
      </c>
      <c r="E83" s="203">
        <f t="shared" si="47"/>
        <v>0</v>
      </c>
      <c r="G83" s="254" t="s">
        <v>129</v>
      </c>
      <c r="H83" s="341"/>
      <c r="I83" s="341" t="s">
        <v>543</v>
      </c>
      <c r="J83" s="342">
        <v>119</v>
      </c>
      <c r="K83" s="343">
        <f t="shared" si="48"/>
        <v>0</v>
      </c>
      <c r="L83" s="336"/>
      <c r="M83" s="254" t="s">
        <v>129</v>
      </c>
      <c r="N83" s="341"/>
      <c r="O83" s="341" t="s">
        <v>543</v>
      </c>
      <c r="P83" s="342">
        <v>119</v>
      </c>
      <c r="Q83" s="343">
        <f t="shared" si="49"/>
        <v>0</v>
      </c>
      <c r="R83" s="336"/>
      <c r="S83" s="254" t="s">
        <v>129</v>
      </c>
      <c r="T83" s="341"/>
      <c r="U83" s="341" t="s">
        <v>543</v>
      </c>
      <c r="V83" s="342">
        <v>119</v>
      </c>
      <c r="W83" s="343">
        <f t="shared" si="50"/>
        <v>0</v>
      </c>
      <c r="Y83" s="254" t="s">
        <v>129</v>
      </c>
      <c r="Z83" s="341"/>
      <c r="AA83" s="341" t="s">
        <v>543</v>
      </c>
      <c r="AB83" s="342">
        <v>119</v>
      </c>
      <c r="AC83" s="343">
        <f t="shared" si="51"/>
        <v>0</v>
      </c>
      <c r="AE83" s="254" t="s">
        <v>129</v>
      </c>
      <c r="AF83" s="341"/>
      <c r="AG83" s="341" t="s">
        <v>543</v>
      </c>
      <c r="AH83" s="342">
        <v>119</v>
      </c>
      <c r="AI83" s="343">
        <f t="shared" si="52"/>
        <v>0</v>
      </c>
    </row>
    <row r="84" spans="1:35" x14ac:dyDescent="0.25">
      <c r="A84" s="254" t="s">
        <v>130</v>
      </c>
      <c r="B84" s="201"/>
      <c r="C84" s="201" t="s">
        <v>543</v>
      </c>
      <c r="D84" s="202">
        <v>99</v>
      </c>
      <c r="E84" s="203">
        <f t="shared" si="47"/>
        <v>0</v>
      </c>
      <c r="G84" s="254" t="s">
        <v>130</v>
      </c>
      <c r="H84" s="341"/>
      <c r="I84" s="341" t="s">
        <v>543</v>
      </c>
      <c r="J84" s="342">
        <v>99</v>
      </c>
      <c r="K84" s="343">
        <f t="shared" si="48"/>
        <v>0</v>
      </c>
      <c r="M84" s="254" t="s">
        <v>130</v>
      </c>
      <c r="N84" s="341"/>
      <c r="O84" s="341" t="s">
        <v>543</v>
      </c>
      <c r="P84" s="342">
        <v>99</v>
      </c>
      <c r="Q84" s="343">
        <f t="shared" si="49"/>
        <v>0</v>
      </c>
      <c r="S84" s="254" t="s">
        <v>130</v>
      </c>
      <c r="T84" s="341"/>
      <c r="U84" s="341" t="s">
        <v>543</v>
      </c>
      <c r="V84" s="342">
        <v>99</v>
      </c>
      <c r="W84" s="343">
        <f t="shared" si="50"/>
        <v>0</v>
      </c>
      <c r="Y84" s="254" t="s">
        <v>130</v>
      </c>
      <c r="Z84" s="341"/>
      <c r="AA84" s="341" t="s">
        <v>543</v>
      </c>
      <c r="AB84" s="342">
        <v>99</v>
      </c>
      <c r="AC84" s="343">
        <f t="shared" si="51"/>
        <v>0</v>
      </c>
      <c r="AE84" s="254" t="s">
        <v>130</v>
      </c>
      <c r="AF84" s="341"/>
      <c r="AG84" s="341" t="s">
        <v>543</v>
      </c>
      <c r="AH84" s="342">
        <v>99</v>
      </c>
      <c r="AI84" s="343">
        <f t="shared" si="52"/>
        <v>0</v>
      </c>
    </row>
    <row r="85" spans="1:35" x14ac:dyDescent="0.25">
      <c r="A85" s="254" t="s">
        <v>131</v>
      </c>
      <c r="B85" s="201"/>
      <c r="C85" s="201" t="s">
        <v>543</v>
      </c>
      <c r="D85" s="202">
        <v>92</v>
      </c>
      <c r="E85" s="203">
        <f t="shared" si="47"/>
        <v>0</v>
      </c>
      <c r="G85" s="254" t="s">
        <v>131</v>
      </c>
      <c r="H85" s="341"/>
      <c r="I85" s="341" t="s">
        <v>543</v>
      </c>
      <c r="J85" s="342">
        <v>92</v>
      </c>
      <c r="K85" s="343">
        <f t="shared" si="48"/>
        <v>0</v>
      </c>
      <c r="M85" s="254" t="s">
        <v>131</v>
      </c>
      <c r="N85" s="341"/>
      <c r="O85" s="341" t="s">
        <v>543</v>
      </c>
      <c r="P85" s="342">
        <v>92</v>
      </c>
      <c r="Q85" s="343">
        <f t="shared" si="49"/>
        <v>0</v>
      </c>
      <c r="S85" s="254" t="s">
        <v>131</v>
      </c>
      <c r="T85" s="341"/>
      <c r="U85" s="341" t="s">
        <v>543</v>
      </c>
      <c r="V85" s="342">
        <v>92</v>
      </c>
      <c r="W85" s="343">
        <f t="shared" si="50"/>
        <v>0</v>
      </c>
      <c r="Y85" s="254" t="s">
        <v>131</v>
      </c>
      <c r="Z85" s="341"/>
      <c r="AA85" s="341" t="s">
        <v>543</v>
      </c>
      <c r="AB85" s="342">
        <v>92</v>
      </c>
      <c r="AC85" s="343">
        <f t="shared" si="51"/>
        <v>0</v>
      </c>
      <c r="AE85" s="254" t="s">
        <v>131</v>
      </c>
      <c r="AF85" s="341"/>
      <c r="AG85" s="341" t="s">
        <v>543</v>
      </c>
      <c r="AH85" s="342">
        <v>92</v>
      </c>
      <c r="AI85" s="343">
        <f t="shared" si="52"/>
        <v>0</v>
      </c>
    </row>
    <row r="86" spans="1:35" x14ac:dyDescent="0.25">
      <c r="A86" s="254" t="s">
        <v>132</v>
      </c>
      <c r="B86" s="201"/>
      <c r="C86" s="201" t="s">
        <v>543</v>
      </c>
      <c r="D86" s="202">
        <v>79</v>
      </c>
      <c r="E86" s="203">
        <f t="shared" si="47"/>
        <v>0</v>
      </c>
      <c r="G86" s="254" t="s">
        <v>132</v>
      </c>
      <c r="H86" s="341"/>
      <c r="I86" s="341" t="s">
        <v>543</v>
      </c>
      <c r="J86" s="342">
        <v>79</v>
      </c>
      <c r="K86" s="343">
        <f t="shared" si="48"/>
        <v>0</v>
      </c>
      <c r="M86" s="254" t="s">
        <v>132</v>
      </c>
      <c r="N86" s="341"/>
      <c r="O86" s="341" t="s">
        <v>543</v>
      </c>
      <c r="P86" s="342">
        <v>79</v>
      </c>
      <c r="Q86" s="343">
        <f t="shared" si="49"/>
        <v>0</v>
      </c>
      <c r="S86" s="254" t="s">
        <v>132</v>
      </c>
      <c r="T86" s="341"/>
      <c r="U86" s="341" t="s">
        <v>543</v>
      </c>
      <c r="V86" s="342">
        <v>79</v>
      </c>
      <c r="W86" s="343">
        <f t="shared" si="50"/>
        <v>0</v>
      </c>
      <c r="Y86" s="254" t="s">
        <v>132</v>
      </c>
      <c r="Z86" s="341"/>
      <c r="AA86" s="341" t="s">
        <v>543</v>
      </c>
      <c r="AB86" s="342">
        <v>79</v>
      </c>
      <c r="AC86" s="343">
        <f t="shared" si="51"/>
        <v>0</v>
      </c>
      <c r="AE86" s="254" t="s">
        <v>132</v>
      </c>
      <c r="AF86" s="341"/>
      <c r="AG86" s="341" t="s">
        <v>543</v>
      </c>
      <c r="AH86" s="342">
        <v>79</v>
      </c>
      <c r="AI86" s="343">
        <f t="shared" si="52"/>
        <v>0</v>
      </c>
    </row>
    <row r="87" spans="1:35" x14ac:dyDescent="0.25">
      <c r="A87" s="254" t="s">
        <v>133</v>
      </c>
      <c r="B87" s="201"/>
      <c r="C87" s="201" t="s">
        <v>543</v>
      </c>
      <c r="D87" s="202">
        <v>73</v>
      </c>
      <c r="E87" s="203">
        <f t="shared" si="47"/>
        <v>0</v>
      </c>
      <c r="G87" s="254" t="s">
        <v>133</v>
      </c>
      <c r="H87" s="341"/>
      <c r="I87" s="341" t="s">
        <v>543</v>
      </c>
      <c r="J87" s="342">
        <v>73</v>
      </c>
      <c r="K87" s="343">
        <f t="shared" si="48"/>
        <v>0</v>
      </c>
      <c r="M87" s="254" t="s">
        <v>133</v>
      </c>
      <c r="N87" s="341"/>
      <c r="O87" s="341" t="s">
        <v>543</v>
      </c>
      <c r="P87" s="342">
        <v>73</v>
      </c>
      <c r="Q87" s="343">
        <f t="shared" si="49"/>
        <v>0</v>
      </c>
      <c r="S87" s="254" t="s">
        <v>133</v>
      </c>
      <c r="T87" s="341"/>
      <c r="U87" s="341" t="s">
        <v>543</v>
      </c>
      <c r="V87" s="342">
        <v>73</v>
      </c>
      <c r="W87" s="343">
        <f t="shared" si="50"/>
        <v>0</v>
      </c>
      <c r="Y87" s="254" t="s">
        <v>133</v>
      </c>
      <c r="Z87" s="341"/>
      <c r="AA87" s="341" t="s">
        <v>543</v>
      </c>
      <c r="AB87" s="342">
        <v>73</v>
      </c>
      <c r="AC87" s="343">
        <f t="shared" si="51"/>
        <v>0</v>
      </c>
      <c r="AE87" s="254" t="s">
        <v>133</v>
      </c>
      <c r="AF87" s="341"/>
      <c r="AG87" s="341" t="s">
        <v>543</v>
      </c>
      <c r="AH87" s="342">
        <v>73</v>
      </c>
      <c r="AI87" s="343">
        <f t="shared" si="52"/>
        <v>0</v>
      </c>
    </row>
    <row r="88" spans="1:35" ht="15.75" thickBot="1" x14ac:dyDescent="0.3">
      <c r="A88" s="255" t="s">
        <v>134</v>
      </c>
      <c r="B88" s="205"/>
      <c r="C88" s="205" t="s">
        <v>543</v>
      </c>
      <c r="D88" s="206">
        <v>59</v>
      </c>
      <c r="E88" s="207">
        <f t="shared" si="47"/>
        <v>0</v>
      </c>
      <c r="G88" s="255" t="s">
        <v>134</v>
      </c>
      <c r="H88" s="345"/>
      <c r="I88" s="345" t="s">
        <v>543</v>
      </c>
      <c r="J88" s="346">
        <v>59</v>
      </c>
      <c r="K88" s="347">
        <f t="shared" si="48"/>
        <v>0</v>
      </c>
      <c r="M88" s="255" t="s">
        <v>134</v>
      </c>
      <c r="N88" s="345"/>
      <c r="O88" s="345" t="s">
        <v>543</v>
      </c>
      <c r="P88" s="346">
        <v>59</v>
      </c>
      <c r="Q88" s="347">
        <f t="shared" si="49"/>
        <v>0</v>
      </c>
      <c r="S88" s="255" t="s">
        <v>134</v>
      </c>
      <c r="T88" s="345"/>
      <c r="U88" s="345" t="s">
        <v>543</v>
      </c>
      <c r="V88" s="346">
        <v>59</v>
      </c>
      <c r="W88" s="347">
        <f t="shared" si="50"/>
        <v>0</v>
      </c>
      <c r="Y88" s="255" t="s">
        <v>134</v>
      </c>
      <c r="Z88" s="345"/>
      <c r="AA88" s="345" t="s">
        <v>543</v>
      </c>
      <c r="AB88" s="346">
        <v>59</v>
      </c>
      <c r="AC88" s="347">
        <f t="shared" si="51"/>
        <v>0</v>
      </c>
      <c r="AE88" s="255" t="s">
        <v>134</v>
      </c>
      <c r="AF88" s="345"/>
      <c r="AG88" s="345" t="s">
        <v>543</v>
      </c>
      <c r="AH88" s="346">
        <v>59</v>
      </c>
      <c r="AI88" s="347">
        <f t="shared" si="52"/>
        <v>0</v>
      </c>
    </row>
    <row r="89" spans="1:35" ht="16.5" thickTop="1" thickBot="1" x14ac:dyDescent="0.3">
      <c r="A89" s="35" t="s">
        <v>135</v>
      </c>
      <c r="B89" s="208">
        <f>SUM(B80:B88)</f>
        <v>0</v>
      </c>
      <c r="C89" s="208"/>
      <c r="D89" s="209"/>
      <c r="E89" s="30">
        <f>SUM(E80:E88)</f>
        <v>0</v>
      </c>
      <c r="G89" s="323" t="s">
        <v>135</v>
      </c>
      <c r="H89" s="348">
        <f>SUM(H80:H88)</f>
        <v>0</v>
      </c>
      <c r="I89" s="348"/>
      <c r="J89" s="349"/>
      <c r="K89" s="321">
        <f>SUM(K80:K88)</f>
        <v>0</v>
      </c>
      <c r="M89" s="323" t="s">
        <v>135</v>
      </c>
      <c r="N89" s="348">
        <f>SUM(N80:N88)</f>
        <v>0</v>
      </c>
      <c r="O89" s="348"/>
      <c r="P89" s="349"/>
      <c r="Q89" s="321">
        <f>SUM(Q80:Q88)</f>
        <v>0</v>
      </c>
      <c r="S89" s="323" t="s">
        <v>135</v>
      </c>
      <c r="T89" s="348">
        <f>SUM(T80:T88)</f>
        <v>0</v>
      </c>
      <c r="U89" s="348"/>
      <c r="V89" s="349"/>
      <c r="W89" s="321">
        <f>SUM(W80:W88)</f>
        <v>0</v>
      </c>
      <c r="Y89" s="323" t="s">
        <v>135</v>
      </c>
      <c r="Z89" s="348">
        <f>SUM(Z80:Z88)</f>
        <v>0</v>
      </c>
      <c r="AA89" s="348"/>
      <c r="AB89" s="349"/>
      <c r="AC89" s="321">
        <f>SUM(AC80:AC88)</f>
        <v>0</v>
      </c>
      <c r="AE89" s="323" t="s">
        <v>135</v>
      </c>
      <c r="AF89" s="348">
        <f>SUM(AF80:AF88)</f>
        <v>0</v>
      </c>
      <c r="AG89" s="348"/>
      <c r="AH89" s="349"/>
      <c r="AI89" s="321">
        <f>SUM(AI80:AI88)</f>
        <v>0</v>
      </c>
    </row>
    <row r="90" spans="1:35" ht="15.75" thickBot="1" x14ac:dyDescent="0.3"/>
    <row r="91" spans="1:35" ht="15.75" thickBot="1" x14ac:dyDescent="0.3">
      <c r="A91" s="400" t="s">
        <v>732</v>
      </c>
      <c r="B91" s="263" t="str">
        <f>A1</f>
        <v>Fiscal Year 2017/2018</v>
      </c>
      <c r="C91" s="263"/>
      <c r="D91" s="263"/>
      <c r="E91" s="327">
        <f>E89+E76+E62+E57+E14</f>
        <v>0</v>
      </c>
      <c r="G91" s="400" t="s">
        <v>732</v>
      </c>
      <c r="H91" s="263" t="str">
        <f>G1</f>
        <v>Fiscal Year 2018/2019</v>
      </c>
      <c r="I91" s="263"/>
      <c r="J91" s="263"/>
      <c r="K91" s="327">
        <f>K89+K76+K62+K57+K14</f>
        <v>0</v>
      </c>
      <c r="M91" s="400" t="s">
        <v>732</v>
      </c>
      <c r="N91" s="263" t="str">
        <f>M1</f>
        <v>Fiscal Year 2019/2020</v>
      </c>
      <c r="O91" s="263"/>
      <c r="P91" s="263"/>
      <c r="Q91" s="327">
        <f>Q89+Q76+Q62+Q57+Q14</f>
        <v>0</v>
      </c>
      <c r="S91" s="400" t="s">
        <v>732</v>
      </c>
      <c r="T91" s="263" t="str">
        <f>S1</f>
        <v>Fiscal Year 2020/2021</v>
      </c>
      <c r="U91" s="263"/>
      <c r="V91" s="263"/>
      <c r="W91" s="327">
        <f>W89+W76+W62+W57+W14</f>
        <v>0</v>
      </c>
      <c r="Y91" s="400" t="s">
        <v>732</v>
      </c>
      <c r="Z91" s="263" t="str">
        <f>Y1</f>
        <v>Fiscal Year 2021/2022</v>
      </c>
      <c r="AA91" s="263"/>
      <c r="AB91" s="263"/>
      <c r="AC91" s="327">
        <f>AC89+AC76+AC62+AC57+AC14</f>
        <v>0</v>
      </c>
      <c r="AE91" s="400" t="s">
        <v>732</v>
      </c>
      <c r="AF91" s="263" t="str">
        <f>AE1</f>
        <v>Fiscal Year 2022/2023</v>
      </c>
      <c r="AG91" s="263"/>
      <c r="AH91" s="263"/>
      <c r="AI91" s="327">
        <f>AI89+AI76+AI62+AI57+AI14</f>
        <v>0</v>
      </c>
    </row>
    <row r="95" spans="1:35" x14ac:dyDescent="0.25">
      <c r="A95" s="26"/>
    </row>
    <row r="96" spans="1:35" x14ac:dyDescent="0.25">
      <c r="A96" s="33"/>
    </row>
  </sheetData>
  <customSheetViews>
    <customSheetView guid="{1F7E7BA4-91DB-4053-B4E8-EC9AC95BBC05}" scale="75" fitToPage="1" topLeftCell="AD25">
      <pageMargins left="0.7" right="0.7" top="0.75" bottom="0.75" header="0.3" footer="0.3"/>
      <printOptions gridLines="1"/>
      <pageSetup paperSize="3" scale="26" orientation="landscape" r:id="rId1"/>
      <headerFooter>
        <oddHeader>&amp;C&amp;"-,Bold Italic"&amp;14 3.0 Groundwater Monitoring Tasks</oddHeader>
        <oddFooter>&amp;LRevision 1
June 3, 2016</oddFooter>
      </headerFooter>
    </customSheetView>
  </customSheetViews>
  <printOptions gridLines="1"/>
  <pageMargins left="0.25" right="0.25" top="1.0127314810000001" bottom="0.75" header="0.3" footer="0.3"/>
  <pageSetup scale="65" orientation="portrait" r:id="rId2"/>
  <headerFooter>
    <oddHeader>&amp;C&amp;"-,Bold"&amp;20UST Cleanup Fund Programs Project Execution Plan
3.0 Groundwater Monitoring Tasks
&amp;14(Cost Estimating Worksheet)</oddHeader>
    <oddFooter>&amp;LRevision 2.0
February 1, 2018&amp;CPage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27</vt:i4>
      </vt:variant>
    </vt:vector>
  </HeadingPairs>
  <TitlesOfParts>
    <vt:vector size="44" baseType="lpstr">
      <vt:lpstr>Instructions for PEP</vt:lpstr>
      <vt:lpstr>Cover Page</vt:lpstr>
      <vt:lpstr>Summary Page</vt:lpstr>
      <vt:lpstr>Detailed SOW (Current FY)</vt:lpstr>
      <vt:lpstr>Remediation Information</vt:lpstr>
      <vt:lpstr>Multi-Year Budget Plan</vt:lpstr>
      <vt:lpstr>1.0 Project Management</vt:lpstr>
      <vt:lpstr>2.0 Site Assessment</vt:lpstr>
      <vt:lpstr>3.0 GW Monitoring</vt:lpstr>
      <vt:lpstr>4.0 IRA</vt:lpstr>
      <vt:lpstr>5.0 Remedy Selection</vt:lpstr>
      <vt:lpstr>6.0 Remediation Implementation</vt:lpstr>
      <vt:lpstr>7.0 Remedial System O&amp;M</vt:lpstr>
      <vt:lpstr>8.0 Post Remediation Closure</vt:lpstr>
      <vt:lpstr>LTCP Criteria</vt:lpstr>
      <vt:lpstr>Valid Values</vt:lpstr>
      <vt:lpstr>Sheet1</vt:lpstr>
      <vt:lpstr>Amendment_Number</vt:lpstr>
      <vt:lpstr>Amendment_Reason</vt:lpstr>
      <vt:lpstr>Borings_Wells</vt:lpstr>
      <vt:lpstr>Budget_Categories</vt:lpstr>
      <vt:lpstr>Criteria</vt:lpstr>
      <vt:lpstr>Document_Type</vt:lpstr>
      <vt:lpstr>'Valid Values'!drop_down</vt:lpstr>
      <vt:lpstr>Fiscal_Year</vt:lpstr>
      <vt:lpstr>GW_Class</vt:lpstr>
      <vt:lpstr>GW_Monitoring_Frequency</vt:lpstr>
      <vt:lpstr>Impediments</vt:lpstr>
      <vt:lpstr>Met</vt:lpstr>
      <vt:lpstr>Metrics__Reason</vt:lpstr>
      <vt:lpstr>Non_Petroleum_Substances</vt:lpstr>
      <vt:lpstr>Phase</vt:lpstr>
      <vt:lpstr>'Multi-Year Budget Plan'!Print_Area</vt:lpstr>
      <vt:lpstr>Programs..</vt:lpstr>
      <vt:lpstr>Projected_Duration</vt:lpstr>
      <vt:lpstr>Proposed_SOW</vt:lpstr>
      <vt:lpstr>Remediation_Information__Plan</vt:lpstr>
      <vt:lpstr>Remediation_Information__Technology</vt:lpstr>
      <vt:lpstr>Remediation_Unit_Owner</vt:lpstr>
      <vt:lpstr>SCUFIIS_Budget_Categories</vt:lpstr>
      <vt:lpstr>Selection</vt:lpstr>
      <vt:lpstr>Substances_Released</vt:lpstr>
      <vt:lpstr>Tasks</vt:lpstr>
      <vt:lpstr>Type_of_Unit</vt:lpstr>
    </vt:vector>
  </TitlesOfParts>
  <Company>State Water Resources Control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Benjamin.Heningburg@waterboards.ca.gov;Kyle.Cockerham@waterboards.ca.gov</dc:creator>
  <cp:lastModifiedBy>Vaughan, Lori@Waterboards</cp:lastModifiedBy>
  <cp:lastPrinted>2017-12-12T16:27:12Z</cp:lastPrinted>
  <dcterms:created xsi:type="dcterms:W3CDTF">2015-03-24T19:03:23Z</dcterms:created>
  <dcterms:modified xsi:type="dcterms:W3CDTF">2018-02-22T14:40:37Z</dcterms:modified>
</cp:coreProperties>
</file>