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S:\DWR\VOL1\Herdrv\1.1 HEARING UNIT PROJECTS\Potential Hearings\Madera Irrigation District Fresno Adjudication Petition\Desktop Investigation\Public Release\"/>
    </mc:Choice>
  </mc:AlternateContent>
  <xr:revisionPtr revIDLastSave="0" documentId="13_ncr:1_{0262D830-E689-492F-8CE8-427FC9653598}" xr6:coauthVersionLast="45" xr6:coauthVersionMax="45" xr10:uidLastSave="{00000000-0000-0000-0000-000000000000}"/>
  <bookViews>
    <workbookView xWindow="-120" yWindow="-120" windowWidth="29040" windowHeight="15840" tabRatio="601" xr2:uid="{14A897C1-1988-4AB2-A115-8D4C95949E61}"/>
  </bookViews>
  <sheets>
    <sheet name="1. README" sheetId="16" r:id="rId1"/>
    <sheet name="2. Key Info" sheetId="17" r:id="rId2"/>
    <sheet name="3. All Info" sheetId="3" r:id="rId3"/>
    <sheet name="4. Reported Annual Diversions" sheetId="14" r:id="rId4"/>
    <sheet name="5. Groundwater Wells" sheetId="15" r:id="rId5"/>
  </sheets>
  <definedNames>
    <definedName name="_xlnm._FilterDatabase" localSheetId="1" hidden="1">'2. Key Info'!$A$2:$AE$33</definedName>
    <definedName name="_xlnm._FilterDatabase" localSheetId="2" hidden="1">'3. All Info'!$A$2:$AV$33</definedName>
    <definedName name="_xlnm._FilterDatabase" localSheetId="3" hidden="1">'4. Reported Annual Diversions'!$A$1:$C$365</definedName>
    <definedName name="_xlnm._FilterDatabase" localSheetId="4" hidden="1">'5. Groundwater Wells'!$A$1:$A$101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4" i="17" l="1"/>
  <c r="I5" i="17" l="1"/>
  <c r="I5" i="3" l="1"/>
  <c r="T5" i="17" l="1"/>
  <c r="T7" i="17"/>
  <c r="T6" i="17"/>
  <c r="T16" i="17"/>
  <c r="T20" i="17"/>
  <c r="T8" i="17"/>
  <c r="T27" i="17"/>
  <c r="T24" i="17"/>
  <c r="T23" i="17"/>
  <c r="AC16" i="3" l="1"/>
  <c r="AC27" i="3" l="1"/>
  <c r="AC7" i="3" l="1"/>
  <c r="AC6" i="3"/>
  <c r="AC24" i="3"/>
  <c r="AC8" i="3" l="1"/>
  <c r="C135" i="14" l="1"/>
  <c r="C136" i="14"/>
  <c r="C137" i="14"/>
  <c r="AC20" i="3"/>
  <c r="AC23" i="3"/>
  <c r="AC4" i="3" l="1"/>
  <c r="AC5" i="3" l="1"/>
</calcChain>
</file>

<file path=xl/sharedStrings.xml><?xml version="1.0" encoding="utf-8"?>
<sst xmlns="http://schemas.openxmlformats.org/spreadsheetml/2006/main" count="2489" uniqueCount="800">
  <si>
    <t>Abbreviations</t>
  </si>
  <si>
    <t>AC</t>
  </si>
  <si>
    <t>Acres</t>
  </si>
  <si>
    <t>AF</t>
  </si>
  <si>
    <t>Acre-Feet</t>
  </si>
  <si>
    <t>AFA</t>
  </si>
  <si>
    <t>AKA</t>
  </si>
  <si>
    <t>Also Known As (i.e. identified in Petition under another name)</t>
  </si>
  <si>
    <t>CFS</t>
  </si>
  <si>
    <t>Cubic Feet per Second</t>
  </si>
  <si>
    <t>Dom</t>
  </si>
  <si>
    <t>Domestic</t>
  </si>
  <si>
    <t>Fld Ctrl</t>
  </si>
  <si>
    <t>Flood Control</t>
  </si>
  <si>
    <t>HUC</t>
  </si>
  <si>
    <t>Hydrologic Unit Code</t>
  </si>
  <si>
    <t>Irr</t>
  </si>
  <si>
    <t>Irrigation</t>
  </si>
  <si>
    <t>Ind</t>
  </si>
  <si>
    <t>Industrial</t>
  </si>
  <si>
    <t>Lat</t>
  </si>
  <si>
    <t>Latitude</t>
  </si>
  <si>
    <t>Long</t>
  </si>
  <si>
    <t>Longitude</t>
  </si>
  <si>
    <t>MID</t>
  </si>
  <si>
    <t>Madera Irrigation District</t>
  </si>
  <si>
    <t>Mun</t>
  </si>
  <si>
    <t>Municipal</t>
  </si>
  <si>
    <t>N/A</t>
  </si>
  <si>
    <t>Not Applicable</t>
  </si>
  <si>
    <t>POD</t>
  </si>
  <si>
    <t>Point of Diversion</t>
  </si>
  <si>
    <t>POU</t>
  </si>
  <si>
    <t>Place of Use</t>
  </si>
  <si>
    <t>Rec</t>
  </si>
  <si>
    <t>Recreation</t>
  </si>
  <si>
    <t>Stk</t>
  </si>
  <si>
    <t>Stockwatering</t>
  </si>
  <si>
    <t>WR</t>
  </si>
  <si>
    <t>Water Right or Water Right Claim</t>
  </si>
  <si>
    <t>Year</t>
  </si>
  <si>
    <t>General Information</t>
  </si>
  <si>
    <t>Water Use</t>
  </si>
  <si>
    <t>WR ID</t>
  </si>
  <si>
    <t>WR Type</t>
  </si>
  <si>
    <t>WR Status</t>
  </si>
  <si>
    <t>Priority Date (Claimed)</t>
  </si>
  <si>
    <t>Agent Name</t>
  </si>
  <si>
    <t>Beneficial Use(s)</t>
  </si>
  <si>
    <t>Parcel County</t>
  </si>
  <si>
    <t>Meridian</t>
  </si>
  <si>
    <t>POD Type</t>
  </si>
  <si>
    <t>Diversion Capacity or Limit (cfs)</t>
  </si>
  <si>
    <t>Source Name</t>
  </si>
  <si>
    <t>HUC 8</t>
  </si>
  <si>
    <t>HUC 12</t>
  </si>
  <si>
    <t>River Mile</t>
  </si>
  <si>
    <t>Season(s) of Use</t>
  </si>
  <si>
    <t>Reported Crop Type</t>
  </si>
  <si>
    <t>Reported Livestock Type</t>
  </si>
  <si>
    <t>Reported # of Livestock</t>
  </si>
  <si>
    <t>Well ID(s) on Site</t>
  </si>
  <si>
    <t>Diversion Record (yrs)</t>
  </si>
  <si>
    <t>Start of Diversion Record</t>
  </si>
  <si>
    <t>End of Diversion Record</t>
  </si>
  <si>
    <t>Recent Diversion Year</t>
  </si>
  <si>
    <t>Highest Diversion Year</t>
  </si>
  <si>
    <t>Lowest Diversion Year</t>
  </si>
  <si>
    <t>Comments</t>
  </si>
  <si>
    <t>A016136</t>
  </si>
  <si>
    <t>Appropriative</t>
  </si>
  <si>
    <t>Licensed</t>
  </si>
  <si>
    <t>Menefee River Ranch Company</t>
  </si>
  <si>
    <t>Jerry V. Menefee</t>
  </si>
  <si>
    <t>Unknown</t>
  </si>
  <si>
    <t>074-150-004, 074-150-010, 074-160-012, 074-170-012</t>
  </si>
  <si>
    <t>Merced</t>
  </si>
  <si>
    <t>4, 9, 10, 15, 16</t>
  </si>
  <si>
    <t>10S</t>
  </si>
  <si>
    <t>13E</t>
  </si>
  <si>
    <t>MDB&amp;M</t>
  </si>
  <si>
    <t>Direct</t>
  </si>
  <si>
    <t>Fresno River</t>
  </si>
  <si>
    <t>180400070505</t>
  </si>
  <si>
    <t>02/01 - 06/15</t>
  </si>
  <si>
    <t>Grains</t>
  </si>
  <si>
    <t>No</t>
  </si>
  <si>
    <t>None</t>
  </si>
  <si>
    <t>A018950SF</t>
  </si>
  <si>
    <t>Appropriative (State Filing)</t>
  </si>
  <si>
    <t>Pending</t>
  </si>
  <si>
    <t>State Water Resources Control Board</t>
  </si>
  <si>
    <t>Irr, Dom, Rec, Ind, Mun, Fld Ctrl</t>
  </si>
  <si>
    <t>Madera</t>
  </si>
  <si>
    <t>Storage</t>
  </si>
  <si>
    <t>1/1 - 12/31</t>
  </si>
  <si>
    <t>S006296</t>
  </si>
  <si>
    <t>Riparian</t>
  </si>
  <si>
    <t>Board-Ordered</t>
  </si>
  <si>
    <t>8, 9</t>
  </si>
  <si>
    <t>180400011602</t>
  </si>
  <si>
    <t>02/01 - 10/31</t>
  </si>
  <si>
    <t>Alfalfa, Cotton, Grains, Tomatoes</t>
  </si>
  <si>
    <t>Undetermined</t>
  </si>
  <si>
    <t>S019677</t>
  </si>
  <si>
    <t>Riparian/Pre-1914</t>
  </si>
  <si>
    <t>Board-Ordered/Claimed</t>
  </si>
  <si>
    <t>15, 16</t>
  </si>
  <si>
    <t>02/01 - 08/31</t>
  </si>
  <si>
    <t>Alfalfa, Corn, Grains, Pasture, Tomatoes</t>
  </si>
  <si>
    <t>10S13E16R001M</t>
  </si>
  <si>
    <t>S019674</t>
  </si>
  <si>
    <t>John Hancock Life Insurance Co. USA</t>
  </si>
  <si>
    <t>Calvin Monreal, AKA Triangle T Ranch</t>
  </si>
  <si>
    <t>35, 36</t>
  </si>
  <si>
    <t>01/01 - 9/31</t>
  </si>
  <si>
    <t>S019662</t>
  </si>
  <si>
    <t>Harman Brothers</t>
  </si>
  <si>
    <t>AKA Richard &amp; Dale Harman Trust</t>
  </si>
  <si>
    <t>15, 21, 22, 23</t>
  </si>
  <si>
    <t>03/01 - 07/31</t>
  </si>
  <si>
    <t>Alfalfa</t>
  </si>
  <si>
    <t>10S13E23M001M</t>
  </si>
  <si>
    <t>S023336</t>
  </si>
  <si>
    <t>Claimed</t>
  </si>
  <si>
    <t>Richard DeBenedetto</t>
  </si>
  <si>
    <t>Janelle Eggert</t>
  </si>
  <si>
    <t>031-230-003</t>
  </si>
  <si>
    <t>4, 5, 9</t>
  </si>
  <si>
    <t>11S</t>
  </si>
  <si>
    <t>18E</t>
  </si>
  <si>
    <t>180400070304</t>
  </si>
  <si>
    <t>01/01 - 08/31</t>
  </si>
  <si>
    <t>Almonds/Nuts, Tree Fruit</t>
  </si>
  <si>
    <t>Yes</t>
  </si>
  <si>
    <t>502.869 AFA</t>
  </si>
  <si>
    <t>S018691</t>
  </si>
  <si>
    <t>Paul Mesple</t>
  </si>
  <si>
    <t>Kathleen, Madeline, &amp; Denise Mesple</t>
  </si>
  <si>
    <t>031-230-002</t>
  </si>
  <si>
    <t>4,5</t>
  </si>
  <si>
    <t>03/01 - 08/31</t>
  </si>
  <si>
    <t>Figs, Almonds</t>
  </si>
  <si>
    <t>AGW080010462-DW_SHOP, AGW080010463-DW_124</t>
  </si>
  <si>
    <t>S019671</t>
  </si>
  <si>
    <t>01/01 - 09/30</t>
  </si>
  <si>
    <t>S019668</t>
  </si>
  <si>
    <t>Cross Creek Farm</t>
  </si>
  <si>
    <t>AKA Case Vlot</t>
  </si>
  <si>
    <t>26, 27, 30, 34</t>
  </si>
  <si>
    <t>01/01 - 07/31</t>
  </si>
  <si>
    <t>Alfalfa, Almonds/Nuts, Corn, Grains</t>
  </si>
  <si>
    <t>1,172 AFA</t>
  </si>
  <si>
    <t>A011048</t>
  </si>
  <si>
    <t>N&amp;W Land Company LLC</t>
  </si>
  <si>
    <t>Scott Wickstrom</t>
  </si>
  <si>
    <t>020-100-030, 020-100-031, 020-100-036, 020-100-037, 020-090-020, 020-130-008, 020-100-038, 020-130-013, 020-120-003, 020-130-012, 020-100-015, 020-100-037, 020-130-014</t>
  </si>
  <si>
    <t>7, 8, 9, 18, 17, 16</t>
  </si>
  <si>
    <t>14E</t>
  </si>
  <si>
    <t>180400070504</t>
  </si>
  <si>
    <t>02/01 - 12/01</t>
  </si>
  <si>
    <t>8,400 AFA</t>
  </si>
  <si>
    <t>USGS-370458120274501, 10S14E08N001M, 2000676-001, USGS-370409120265201, 10S14E16F002M, 10S14E16Q001M, MADCHOWFP-01</t>
  </si>
  <si>
    <t>S028218</t>
  </si>
  <si>
    <t>Smith Adobe Ranch Family LP</t>
  </si>
  <si>
    <t>Erik Smith</t>
  </si>
  <si>
    <t>031-173-002, 031-173-003</t>
  </si>
  <si>
    <t>25, 30, 36</t>
  </si>
  <si>
    <t>5/1 - 7/31</t>
  </si>
  <si>
    <t>USGS-370130119572801</t>
  </si>
  <si>
    <t>MID (031-173-002)</t>
  </si>
  <si>
    <t>S019286</t>
  </si>
  <si>
    <t>Madera Thoroughbreds</t>
  </si>
  <si>
    <t>AKA Cal Fischer</t>
  </si>
  <si>
    <t>Stk, Irr</t>
  </si>
  <si>
    <t>031-282-009, 035-040-053</t>
  </si>
  <si>
    <t>05/01 - 10/30</t>
  </si>
  <si>
    <t>Pasture</t>
  </si>
  <si>
    <t>Cows
Horses</t>
  </si>
  <si>
    <t>25
30</t>
  </si>
  <si>
    <t>MID (035-040-053)</t>
  </si>
  <si>
    <t>A017311</t>
  </si>
  <si>
    <t>Thomas A. Greci</t>
  </si>
  <si>
    <t>Stk, Rec</t>
  </si>
  <si>
    <t>031-152-003, 031-161-004, 031-192-001, 031-201-001 (Madera Lake)</t>
  </si>
  <si>
    <t>26, 27, 34, 35</t>
  </si>
  <si>
    <t>11/01 - 04/30</t>
  </si>
  <si>
    <t>Cows</t>
  </si>
  <si>
    <t>S004978</t>
  </si>
  <si>
    <t>Pre-1914</t>
  </si>
  <si>
    <t>Decreed</t>
  </si>
  <si>
    <t>12/08/1888</t>
  </si>
  <si>
    <t>Many</t>
  </si>
  <si>
    <t>Alfalfa, Almonds/Nuts, Corn, Fruit, Grains, Grapes, Tomatoes, Tree Fruit, Vegetables, Field Crops</t>
  </si>
  <si>
    <t>S016587</t>
  </si>
  <si>
    <t>Kirk Parrish, Trustee of the Parrish Family Trust</t>
  </si>
  <si>
    <t>AKA Kirkland Parrish</t>
  </si>
  <si>
    <t>031-192-007, 031-201-022</t>
  </si>
  <si>
    <t>34, 35</t>
  </si>
  <si>
    <t>05/01 - 08/31</t>
  </si>
  <si>
    <t>Almonds/Nuts</t>
  </si>
  <si>
    <t>S027715</t>
  </si>
  <si>
    <t>Kevin L Herman</t>
  </si>
  <si>
    <t>04/01 - 09/30</t>
  </si>
  <si>
    <t>S027716</t>
  </si>
  <si>
    <t>AKA DaSilva Farms</t>
  </si>
  <si>
    <t>035-040-039</t>
  </si>
  <si>
    <t>4, 9</t>
  </si>
  <si>
    <t>04/01 - 07/30</t>
  </si>
  <si>
    <t>Tree Crops</t>
  </si>
  <si>
    <t>A011003A</t>
  </si>
  <si>
    <t>AKA Triangle T Ranch</t>
  </si>
  <si>
    <t>Irr, Stk</t>
  </si>
  <si>
    <t>022-180-002, 022-180-003</t>
  </si>
  <si>
    <t>14, 15, 16, 17, 20, 21, 22, 28, 29</t>
  </si>
  <si>
    <t>02/01 - 07/15</t>
  </si>
  <si>
    <t>11S14E21M001M, 11S14E21N002M, 11S14E21P001M, 11S14E28B001M</t>
  </si>
  <si>
    <t>A018733</t>
  </si>
  <si>
    <t>U.S. Bureau of Reclamation</t>
  </si>
  <si>
    <t>Ray Sahlberg, Lisa Holm</t>
  </si>
  <si>
    <t>Irr, Dom, Rec</t>
  </si>
  <si>
    <t>25-27, 34-36; 17, 19, 20, 30; 15, 16, 21-27, 35, 36; 17-22, 25-36; 3-5, 9, 16, 17, 19-23, 26-34; 1, 12-14; 1-24, 26-32
3-9, 17-19; 5, 6, 8</t>
  </si>
  <si>
    <t>10S; 10S; 11S; 11S; 11S; 12S; 12S; 12S; 13S</t>
  </si>
  <si>
    <t>18E; 19E; 16E; 17E; 18E; 16E; 17E; 18E; 17E</t>
  </si>
  <si>
    <r>
      <rPr>
        <b/>
        <sz val="11"/>
        <color theme="1"/>
        <rFont val="Calibri"/>
        <family val="2"/>
        <scheme val="minor"/>
      </rPr>
      <t xml:space="preserve">Fresno River, </t>
    </r>
    <r>
      <rPr>
        <sz val="11"/>
        <color theme="1"/>
        <rFont val="Calibri"/>
        <family val="2"/>
        <scheme val="minor"/>
      </rPr>
      <t>Fresno River, Fresno River, Fresno River, Fresno River, Fresno River , Fresno River, Fresno River, Fresno River, Fresno River, Fresno River, Fresno River, Fresno River, Cottonwood Creek, Cottonwood Creek, Cottonwood Creek, Cottonwood Creek, Cottonwood Creek, Cottonwood Creek, Cottonwood Creek, Cottonwood Creek, Cottonwood Creek, Cottonwood Creek, Cottonwood Creek, Cottonwood Creek, Cottonwood Creek, Cottonwood Creek, Cottonwood Creek</t>
    </r>
  </si>
  <si>
    <r>
      <rPr>
        <b/>
        <sz val="11"/>
        <color theme="1"/>
        <rFont val="Calibri"/>
        <family val="2"/>
        <scheme val="minor"/>
      </rPr>
      <t xml:space="preserve">18040007, </t>
    </r>
    <r>
      <rPr>
        <sz val="11"/>
        <color theme="1"/>
        <rFont val="Calibri"/>
        <family val="2"/>
        <scheme val="minor"/>
      </rPr>
      <t>18040007, 18040007, 18040007, 18040007, 18040007, 18040007, 18040007, 18040007, 18040007, 18040007, 18040007, 18040007, 18040001, 18040001, 18040001, 18040001, 18040001, 18040001, 18040001, 18040001, 18040001, 18040001, 18040001, 18040001, 18040001, 18040001, 18040001</t>
    </r>
  </si>
  <si>
    <r>
      <rPr>
        <b/>
        <sz val="11"/>
        <color theme="1"/>
        <rFont val="Calibri"/>
        <family val="2"/>
        <scheme val="minor"/>
      </rPr>
      <t xml:space="preserve">180400070303, </t>
    </r>
    <r>
      <rPr>
        <sz val="11"/>
        <color theme="1"/>
        <rFont val="Calibri"/>
        <family val="2"/>
        <scheme val="minor"/>
      </rPr>
      <t>180400070304, 180400070304, 180400070304, 180400070304, 180400070304, 180400070304, 180400070304, 180400070304, 180400070304, 180400070304, 180400070304, 180400070304, 180400010204, 180400010204, 180400010204, 180400010204, 180400010204, 180400010204, 180400010204, 180400010204, 180400010204, 180400010204, 180400010204, 180400010204, 180400010204, 180400010204, 180400010204</t>
    </r>
  </si>
  <si>
    <r>
      <rPr>
        <b/>
        <sz val="11"/>
        <color theme="1"/>
        <rFont val="Calibri"/>
        <family val="2"/>
        <scheme val="minor"/>
      </rPr>
      <t xml:space="preserve">37.1108, </t>
    </r>
    <r>
      <rPr>
        <sz val="11"/>
        <color theme="1"/>
        <rFont val="Calibri"/>
        <family val="2"/>
        <scheme val="minor"/>
      </rPr>
      <t>37.033, 37.0486, 37.025, 37.0176, 37.0155, 37.0117, 37.0085, 37.0083, 37.0018, 37.0005, 36.9846, 37.0155, 36.9011, 36.8968, 36.8966, 36.8983, 36.8946, 36.8875, 36.8875, 36.8839, 36.8839, 36.8767, 36.8939, 36.8832, 36.8946, 36.8931, 36.8981</t>
    </r>
  </si>
  <si>
    <r>
      <rPr>
        <b/>
        <sz val="11"/>
        <color theme="1"/>
        <rFont val="Calibri"/>
        <family val="2"/>
        <scheme val="minor"/>
      </rPr>
      <t xml:space="preserve">-119.8844, </t>
    </r>
    <r>
      <rPr>
        <sz val="11"/>
        <color theme="1"/>
        <rFont val="Calibri"/>
        <family val="2"/>
        <scheme val="minor"/>
      </rPr>
      <t>-119.9511, -119.9362, -119.9653, -119.978, -119.9846, -119.9955, -119.9995, -119.9995, -120.0072, -120.0101, -120.0258, -119.9845, -120.0388, -120.0743, -120.0924, -120.1215, -120.1266, -120.1375, -120.1373, -120.1466, -120.1468, -120.1603, -120.1283, -120.1463, -120.1048, -120.1015, -120.0832</t>
    </r>
  </si>
  <si>
    <r>
      <rPr>
        <b/>
        <sz val="11"/>
        <color theme="1"/>
        <rFont val="Calibri"/>
        <family val="2"/>
        <scheme val="minor"/>
      </rPr>
      <t xml:space="preserve">48.7, </t>
    </r>
    <r>
      <rPr>
        <sz val="11"/>
        <color theme="1"/>
        <rFont val="Calibri"/>
        <family val="2"/>
        <scheme val="minor"/>
      </rPr>
      <t>41.6, 43.1, 40.5, 39.6, 39.3, 38.5, 38, 38, 37.4, 37.2, 35.8, 39.3, N/A, N/A, N/A, N/A, N/A, N/A, N/A, N/A, N/A, N/A, N/A, N/A, N/A, N/A, N/A, N/A</t>
    </r>
  </si>
  <si>
    <t>12/01 - 04/30</t>
  </si>
  <si>
    <t>Mixed</t>
  </si>
  <si>
    <t>S023338</t>
  </si>
  <si>
    <t>Hancock Farmland Services, AKA Triangle T Ranch</t>
  </si>
  <si>
    <t>1, 6, 7-11, 14-17, 20-23, 26-28, 32-35</t>
  </si>
  <si>
    <t>USGS-370014120283801, USGS-365942120291101, 11S14E16A001M, 11S14E06G001M</t>
  </si>
  <si>
    <t>S016710</t>
  </si>
  <si>
    <t>Jeff Schmiederer</t>
  </si>
  <si>
    <t>AKA Rancho Bella Vista</t>
  </si>
  <si>
    <t>035-010-001</t>
  </si>
  <si>
    <t>03/01 - 11/30</t>
  </si>
  <si>
    <t>S028121</t>
  </si>
  <si>
    <t>17, 18, 19, 20, 25, 30, 36</t>
  </si>
  <si>
    <t>18E, 19E</t>
  </si>
  <si>
    <t>07/01 - 07/31</t>
  </si>
  <si>
    <t>Alfalfa, Almonds, Pistachios, Walnuts</t>
  </si>
  <si>
    <t>10S19E19J001M, USGS-370130119572801</t>
  </si>
  <si>
    <t>MID (052-154-009,
031-131-003, 031-131-005, 031-173-002)</t>
  </si>
  <si>
    <t>S022470</t>
  </si>
  <si>
    <t>Clark Smith</t>
  </si>
  <si>
    <t>19, 20</t>
  </si>
  <si>
    <t>19E</t>
  </si>
  <si>
    <t>04/01 - 08/31</t>
  </si>
  <si>
    <t>10S19E19G080M</t>
  </si>
  <si>
    <t>S021603</t>
  </si>
  <si>
    <t>Frank E Roque</t>
  </si>
  <si>
    <t>AKA Isla Vista Farm</t>
  </si>
  <si>
    <t>035-010-020, 035-010-042</t>
  </si>
  <si>
    <t>18S</t>
  </si>
  <si>
    <t>0 AFA</t>
  </si>
  <si>
    <t>S026075</t>
  </si>
  <si>
    <t>031-131-005</t>
  </si>
  <si>
    <t>S022502</t>
  </si>
  <si>
    <t>Cosyns Double C Farms</t>
  </si>
  <si>
    <t>Allen Cosyns</t>
  </si>
  <si>
    <t>023-270-005, 023-270-010, 023-270-011, 023-270-012, 043-045-004, 043-051-004, 043-051-006</t>
  </si>
  <si>
    <t>13, 14; 18</t>
  </si>
  <si>
    <t>15E; 16E</t>
  </si>
  <si>
    <t>Dry Creek</t>
  </si>
  <si>
    <t>04/01 - 05/01, 08/01 - 08/31</t>
  </si>
  <si>
    <t>Alfalfa, Almonds/Nuts</t>
  </si>
  <si>
    <t>11S16E17M002M</t>
  </si>
  <si>
    <t>MID (023-270-011, 023-270-010, 023-270-012)</t>
  </si>
  <si>
    <t>S022503</t>
  </si>
  <si>
    <t>A013541</t>
  </si>
  <si>
    <t>Costa View Farms #2</t>
  </si>
  <si>
    <t>9-18; 7, 18</t>
  </si>
  <si>
    <t>11/01 - 07/01</t>
  </si>
  <si>
    <t>Alfalfa, Almonds/Nuts, Corn, Grains, Pasture</t>
  </si>
  <si>
    <t xml:space="preserve">11S15E16A001M, USGS-365852120195001, 11S15E15K001M
</t>
  </si>
  <si>
    <t>MID (023-230-004)</t>
  </si>
  <si>
    <t>S005005</t>
  </si>
  <si>
    <t>022-220-008, 023-250-006, 023-250-007, 023-260-001, 023-260-002, 023-270-001, 043-030-026, 043-041-003, 043-043-003, 043-045-006</t>
  </si>
  <si>
    <t>14, 15, 16, 17, 18</t>
  </si>
  <si>
    <t>15E</t>
  </si>
  <si>
    <t>S028151</t>
  </si>
  <si>
    <t>Capstone Ranch</t>
  </si>
  <si>
    <t>Albert Guravage</t>
  </si>
  <si>
    <t>043-054-002</t>
  </si>
  <si>
    <t>16E</t>
  </si>
  <si>
    <t>07/01 - 09/30</t>
  </si>
  <si>
    <t>Application ID</t>
  </si>
  <si>
    <t>Reported Diversion (AFA)</t>
  </si>
  <si>
    <t>074-170-012</t>
  </si>
  <si>
    <t>AGW080010450-WELL_#17</t>
  </si>
  <si>
    <t>2000315-001</t>
  </si>
  <si>
    <t>AGW080010454-WELL_#21</t>
  </si>
  <si>
    <t>11S17E22A001M</t>
  </si>
  <si>
    <t>11S17E22C001M</t>
  </si>
  <si>
    <t>11S18E08Q002M</t>
  </si>
  <si>
    <t>11S18E08Q001M</t>
  </si>
  <si>
    <t>2010002-014</t>
  </si>
  <si>
    <t>WELLS WITHIN MID SERVICE AREA</t>
  </si>
  <si>
    <t>WELLS WITHIN HIDDEN DAM SERVICE AREA</t>
  </si>
  <si>
    <t>2000866-001</t>
  </si>
  <si>
    <t>AGW080010124-R5_SHOP</t>
  </si>
  <si>
    <t>AGW080010462-DW_SHOP</t>
  </si>
  <si>
    <t>AGW080010463-DW_124</t>
  </si>
  <si>
    <t>2000852-001</t>
  </si>
  <si>
    <t>2000856-001</t>
  </si>
  <si>
    <t>10S19E19J001M</t>
  </si>
  <si>
    <t>11S18E09G001M</t>
  </si>
  <si>
    <t>11S18E10D001M</t>
  </si>
  <si>
    <t>09S17E27C001M</t>
  </si>
  <si>
    <t>10S16E14J001M</t>
  </si>
  <si>
    <t>10S16E14R001M</t>
  </si>
  <si>
    <t>10S16E21J001M</t>
  </si>
  <si>
    <t>10S16E24H001M</t>
  </si>
  <si>
    <t>10S16E33P001M</t>
  </si>
  <si>
    <t>10S16E34H001M</t>
  </si>
  <si>
    <t>10S17E01D001M</t>
  </si>
  <si>
    <t>10S17E04J001M</t>
  </si>
  <si>
    <t>10S17E05C001M</t>
  </si>
  <si>
    <t>10S17E05H001M</t>
  </si>
  <si>
    <t>10S17E26H080M</t>
  </si>
  <si>
    <t>10S18E08F001M</t>
  </si>
  <si>
    <t>10S18E08J001M</t>
  </si>
  <si>
    <t>10S18E08L001M</t>
  </si>
  <si>
    <t>10S18E20M002M</t>
  </si>
  <si>
    <t>10S18E20M080M</t>
  </si>
  <si>
    <t>11S16E06K001M</t>
  </si>
  <si>
    <t>11S16E06P002M</t>
  </si>
  <si>
    <t>11S16E09J001M</t>
  </si>
  <si>
    <t>11S16E10N001M</t>
  </si>
  <si>
    <t>11S17E04F001M</t>
  </si>
  <si>
    <t>11S17E10R001M</t>
  </si>
  <si>
    <t>2000370-002</t>
  </si>
  <si>
    <t>2000384-001</t>
  </si>
  <si>
    <t>2000545-001</t>
  </si>
  <si>
    <t>2000595-001</t>
  </si>
  <si>
    <t>2000658-001</t>
  </si>
  <si>
    <t>2000682-002</t>
  </si>
  <si>
    <t>2000682-003</t>
  </si>
  <si>
    <t>2000688-002</t>
  </si>
  <si>
    <t>2000760-002</t>
  </si>
  <si>
    <t>2000920-001</t>
  </si>
  <si>
    <t>2000938-001</t>
  </si>
  <si>
    <t>2010002-001</t>
  </si>
  <si>
    <t>2010002-006</t>
  </si>
  <si>
    <t>2010002-007</t>
  </si>
  <si>
    <t>2010002-016</t>
  </si>
  <si>
    <t>2010002-018</t>
  </si>
  <si>
    <t>2010002-020</t>
  </si>
  <si>
    <t>2010002-021</t>
  </si>
  <si>
    <t>2010002-023</t>
  </si>
  <si>
    <t>2010002-024</t>
  </si>
  <si>
    <t>2010002-031</t>
  </si>
  <si>
    <t>AGW080010122-ALMOND_PLANT</t>
  </si>
  <si>
    <t>AGW080010123-R4_SHOP</t>
  </si>
  <si>
    <t>AGW080010256-R-17</t>
  </si>
  <si>
    <t>AGW080010342-20286AVE14</t>
  </si>
  <si>
    <t>AGW080010407-18713_RD22</t>
  </si>
  <si>
    <t>AGW080010451-WELL_#18</t>
  </si>
  <si>
    <t>AGW080010452-WELL_#19</t>
  </si>
  <si>
    <t>AGW080010453-WELL_#20</t>
  </si>
  <si>
    <t>AGW080010508-7.5_HP_BK</t>
  </si>
  <si>
    <t>AGW080010551-SHOP</t>
  </si>
  <si>
    <t>AGW080010713-BEAVERS</t>
  </si>
  <si>
    <t>MADCHOW-02</t>
  </si>
  <si>
    <t>S3-MACK-M09</t>
  </si>
  <si>
    <t>S3-MACK-M15</t>
  </si>
  <si>
    <t>USGS-365915120131001</t>
  </si>
  <si>
    <t>USGS-365950120160302</t>
  </si>
  <si>
    <t>USGS-370013120153801</t>
  </si>
  <si>
    <t>USGS-370026120060701</t>
  </si>
  <si>
    <t>USGS-370039120053101</t>
  </si>
  <si>
    <t>USGS-370039120053102</t>
  </si>
  <si>
    <t>USGS-370110120121501</t>
  </si>
  <si>
    <t>USGS-370224120012501</t>
  </si>
  <si>
    <t>USGS-370235120131101</t>
  </si>
  <si>
    <t>USGS-370340120111201</t>
  </si>
  <si>
    <t>USGS-370423120011201</t>
  </si>
  <si>
    <t>USGS-370432120014101</t>
  </si>
  <si>
    <t>USGS-370735120060401</t>
  </si>
  <si>
    <t>Diversions</t>
  </si>
  <si>
    <t xml:space="preserve"> 2017 Groundwater Diversion Amount</t>
  </si>
  <si>
    <t>074-150-004, 074-160-012</t>
  </si>
  <si>
    <t>020-200-006</t>
  </si>
  <si>
    <t>020-170-008, 020-170-010, 020-181-005, 020-200-001</t>
  </si>
  <si>
    <t>MID Service Area</t>
  </si>
  <si>
    <t>020-200-004, 020-200-005, 020-200-007</t>
  </si>
  <si>
    <t>See Tab 5</t>
  </si>
  <si>
    <t>APN</t>
  </si>
  <si>
    <t>Assessor's Parcel Number</t>
  </si>
  <si>
    <t>Est</t>
  </si>
  <si>
    <t>Estimated</t>
  </si>
  <si>
    <t>Y/N</t>
  </si>
  <si>
    <t>Yes or No</t>
  </si>
  <si>
    <t>YRS</t>
  </si>
  <si>
    <t>Years</t>
  </si>
  <si>
    <t>Highest Diversion (afa)</t>
  </si>
  <si>
    <t>Annual Diversion Limit (afa)</t>
  </si>
  <si>
    <t>2017 Groundwater Use (y/n)</t>
  </si>
  <si>
    <t>Storage Capacity (af)</t>
  </si>
  <si>
    <t>Recent Diversion (afa)</t>
  </si>
  <si>
    <t>Lowest Diversion (afa)</t>
  </si>
  <si>
    <t>AGW080010928-DONNA</t>
  </si>
  <si>
    <t>AGW080010702-HOUSE WELL</t>
  </si>
  <si>
    <t>AGW080011215-10134_WELL</t>
  </si>
  <si>
    <t>AGW080011176-HOME</t>
  </si>
  <si>
    <t>AGW080010690-FRED #3</t>
  </si>
  <si>
    <t>AGW080011135-D&amp;D HOME</t>
  </si>
  <si>
    <t>AGC100012331-ESJQC00012</t>
  </si>
  <si>
    <t>2000608-001</t>
  </si>
  <si>
    <t>2000855-002</t>
  </si>
  <si>
    <t>2000352-001</t>
  </si>
  <si>
    <t>2000601-001</t>
  </si>
  <si>
    <t>2010006-001</t>
  </si>
  <si>
    <t>2000727-001</t>
  </si>
  <si>
    <t>2010006-003</t>
  </si>
  <si>
    <t>2000728-002</t>
  </si>
  <si>
    <t>2010006-004</t>
  </si>
  <si>
    <t>2000659-004</t>
  </si>
  <si>
    <t>2000728-001</t>
  </si>
  <si>
    <t>2000905-001</t>
  </si>
  <si>
    <t>2000770-001</t>
  </si>
  <si>
    <t>2000504-001</t>
  </si>
  <si>
    <t>2000600-002</t>
  </si>
  <si>
    <t>2000659-003</t>
  </si>
  <si>
    <t>2000733-002</t>
  </si>
  <si>
    <t>2000660-001</t>
  </si>
  <si>
    <t>2000660-002</t>
  </si>
  <si>
    <t>2000659-001</t>
  </si>
  <si>
    <t>2000661-001</t>
  </si>
  <si>
    <t>2000654-001</t>
  </si>
  <si>
    <t>2000678-001</t>
  </si>
  <si>
    <t>2000642-001</t>
  </si>
  <si>
    <t>2000662-001</t>
  </si>
  <si>
    <t>2000790-001</t>
  </si>
  <si>
    <t>2000664-001</t>
  </si>
  <si>
    <t>2000766-001</t>
  </si>
  <si>
    <t>2000653-001</t>
  </si>
  <si>
    <t>2000695-001</t>
  </si>
  <si>
    <t>2000663-001</t>
  </si>
  <si>
    <t>2000655-001</t>
  </si>
  <si>
    <t>2000655-002</t>
  </si>
  <si>
    <t>2801077-001</t>
  </si>
  <si>
    <t>12S18E07J001M</t>
  </si>
  <si>
    <t>12S17E16L001M</t>
  </si>
  <si>
    <t>12S17E10F001M</t>
  </si>
  <si>
    <t>11S17E26Q002M</t>
  </si>
  <si>
    <t>11S17E21K001M</t>
  </si>
  <si>
    <t>12S17E15E001M</t>
  </si>
  <si>
    <t>12S18E07L001M</t>
  </si>
  <si>
    <t>12S18E09D001M</t>
  </si>
  <si>
    <t>12S17E24H001M</t>
  </si>
  <si>
    <t>11S17E20A001M</t>
  </si>
  <si>
    <t>12S17E01E001M</t>
  </si>
  <si>
    <t>11S17E35K003M</t>
  </si>
  <si>
    <t>11S17E35A001M</t>
  </si>
  <si>
    <t>13S17E05P002M</t>
  </si>
  <si>
    <t>11S17E35M001M</t>
  </si>
  <si>
    <t>13S17E08L001M</t>
  </si>
  <si>
    <t>11S16E24C002M</t>
  </si>
  <si>
    <t>11S18E21E001M</t>
  </si>
  <si>
    <t>11S17E35J001M</t>
  </si>
  <si>
    <t>12S17E23P001M</t>
  </si>
  <si>
    <t>12S17E05R001M</t>
  </si>
  <si>
    <t>11S18E34B001M</t>
  </si>
  <si>
    <t>11S18E17H001M</t>
  </si>
  <si>
    <t>11S16E27R002M</t>
  </si>
  <si>
    <t>12S16E01J001M</t>
  </si>
  <si>
    <t>11S18E27C001M</t>
  </si>
  <si>
    <t>12S17E07L001M</t>
  </si>
  <si>
    <t>11S16E22K001M</t>
  </si>
  <si>
    <t>12S16E12H001M</t>
  </si>
  <si>
    <t>SL205184269-MW-26</t>
  </si>
  <si>
    <t>SL205184269-MW-8-S</t>
  </si>
  <si>
    <t>SL205184269-MW-27</t>
  </si>
  <si>
    <t>SL205184269-MW-8-SR</t>
  </si>
  <si>
    <t>SL205184269-MW-22</t>
  </si>
  <si>
    <t>SL205184269-MW-19</t>
  </si>
  <si>
    <t>SL205184269-MW-25</t>
  </si>
  <si>
    <t>SL205184269-MW-13A</t>
  </si>
  <si>
    <t>SL205184269-OMW-9-2</t>
  </si>
  <si>
    <t>SL205184269-OMW-24-2</t>
  </si>
  <si>
    <t>SL205184269-MW-11-S</t>
  </si>
  <si>
    <t>SL205184269-MW-11-SR</t>
  </si>
  <si>
    <t>S3-MACK-M14</t>
  </si>
  <si>
    <t>S3-MACK-M21</t>
  </si>
  <si>
    <t>MADCHOW-18</t>
  </si>
  <si>
    <t>MADCHOW-01</t>
  </si>
  <si>
    <t>S3-MACK-M13</t>
  </si>
  <si>
    <t>S3-MACK-M11</t>
  </si>
  <si>
    <t>S3-MACK-M10</t>
  </si>
  <si>
    <t>USGS-365500120020001</t>
  </si>
  <si>
    <t>USGS-365500119590001</t>
  </si>
  <si>
    <t>USGS-365500120060001</t>
  </si>
  <si>
    <t>USGS-365400120070001</t>
  </si>
  <si>
    <t>USGS-365100120060001</t>
  </si>
  <si>
    <t>USGS-365700120090001</t>
  </si>
  <si>
    <t>USGS-365208120045701</t>
  </si>
  <si>
    <t>USGS-365759120074001</t>
  </si>
  <si>
    <t>USGS-365700120063401</t>
  </si>
  <si>
    <t>USGS-365325120061801</t>
  </si>
  <si>
    <t>USGS-365220120052601</t>
  </si>
  <si>
    <t>USGS-364925120082901</t>
  </si>
  <si>
    <t>USGS-365418120035101</t>
  </si>
  <si>
    <t>USGS-364840120083801</t>
  </si>
  <si>
    <t>USGS-365752120102702</t>
  </si>
  <si>
    <t>USGS-365516120033401</t>
  </si>
  <si>
    <t>USGS-365500120110001</t>
  </si>
  <si>
    <t>USGS-365455120095301</t>
  </si>
  <si>
    <t>USGS-365408120091901</t>
  </si>
  <si>
    <t>USGS-365701119594001</t>
  </si>
  <si>
    <t>AGW080010405-7468_RD_23</t>
  </si>
  <si>
    <t>AGW080010208-AV6_WELL1_PUMP</t>
  </si>
  <si>
    <t>AGW080010725-DOM-WELL-1</t>
  </si>
  <si>
    <t>AGW080010754-WELL #91</t>
  </si>
  <si>
    <t>AGW080010753-WELL #73</t>
  </si>
  <si>
    <t>2000855-001</t>
  </si>
  <si>
    <t>2000531-001</t>
  </si>
  <si>
    <t>11S17E27A001M</t>
  </si>
  <si>
    <t>11S17E35L001M</t>
  </si>
  <si>
    <t>11S17E27A003M</t>
  </si>
  <si>
    <t>11S17E35C002M</t>
  </si>
  <si>
    <t>11S17E27B001M</t>
  </si>
  <si>
    <t>11S17E35J002M</t>
  </si>
  <si>
    <t>11S17E35A003M</t>
  </si>
  <si>
    <t>11S17E35A002M</t>
  </si>
  <si>
    <t>11S17E35K001M</t>
  </si>
  <si>
    <t>12S17E03A001M</t>
  </si>
  <si>
    <t>11S17E27J001M</t>
  </si>
  <si>
    <t>12S18E07H001M</t>
  </si>
  <si>
    <t>11S17E36E001M</t>
  </si>
  <si>
    <t>11S17E35R001M</t>
  </si>
  <si>
    <t>11S17E26Q003M</t>
  </si>
  <si>
    <t>12S17E08G001M</t>
  </si>
  <si>
    <t>12S17E08G002M</t>
  </si>
  <si>
    <t>SL205184269-MW-19R</t>
  </si>
  <si>
    <t>AGW080011220-RD_23_WELL</t>
  </si>
  <si>
    <t>AGW080010378-GARY_40_AC</t>
  </si>
  <si>
    <t>AGW080010132-NICHOLAS</t>
  </si>
  <si>
    <t>AGW080010506-DOM_WELL</t>
  </si>
  <si>
    <t>AGW080010929-HOME</t>
  </si>
  <si>
    <t>AGW080011140-AVE 7 WEST</t>
  </si>
  <si>
    <t>AGW080010927-MERLOT</t>
  </si>
  <si>
    <t>2000705-001</t>
  </si>
  <si>
    <t>12S17E02C001M</t>
  </si>
  <si>
    <t>11S17E35B001M</t>
  </si>
  <si>
    <t>11S17E35J003M</t>
  </si>
  <si>
    <t>AGW080010682-25235A12.5</t>
  </si>
  <si>
    <t>AGW080010270-HOME_DOM</t>
  </si>
  <si>
    <t>AGW080010343-20540AVE14</t>
  </si>
  <si>
    <t>AGW080010689-HOME #11</t>
  </si>
  <si>
    <t>AGW080010752-WELL #83</t>
  </si>
  <si>
    <t>AGW080010703-DOM_WELL</t>
  </si>
  <si>
    <t>11S17E26Q001M</t>
  </si>
  <si>
    <t>11S17E35F003M</t>
  </si>
  <si>
    <t>AGW080011139-BALDRICA</t>
  </si>
  <si>
    <t>AGW080010926-DIX 3</t>
  </si>
  <si>
    <t>AGW080010512-JB_HOME</t>
  </si>
  <si>
    <t>AGW080010681-25121A12.5</t>
  </si>
  <si>
    <t>AGW080010683-25348A12.5</t>
  </si>
  <si>
    <t>AGW080010748-WELL #7</t>
  </si>
  <si>
    <t>AGW080010456-WELL_#25</t>
  </si>
  <si>
    <t>AGW080011138-HELMUTH</t>
  </si>
  <si>
    <t>AGW080010510-PUMP_2</t>
  </si>
  <si>
    <t>AGW080010751-WELL #81</t>
  </si>
  <si>
    <t>1009256-002</t>
  </si>
  <si>
    <t>AGW080010209-AV6_WELL2</t>
  </si>
  <si>
    <t>AGW080010377-GINA_80_AC</t>
  </si>
  <si>
    <t>AGW080010750-WELL #24</t>
  </si>
  <si>
    <t>023-270-012, 043-045-004, 043-051-004, 043-051-006</t>
  </si>
  <si>
    <t>Sections(s)</t>
  </si>
  <si>
    <t>Township(s)</t>
  </si>
  <si>
    <t>Range(s)</t>
  </si>
  <si>
    <t>AGW080011214-GRAPES</t>
  </si>
  <si>
    <t>AGW080011143-AVE 8 HOME</t>
  </si>
  <si>
    <t>AGW080011142-AVE 8 RENT</t>
  </si>
  <si>
    <t>AGW080010244-SR1WELL</t>
  </si>
  <si>
    <t>AGW080010503-PISTACHIOS</t>
  </si>
  <si>
    <t>2010002-025</t>
  </si>
  <si>
    <t>2010002-013</t>
  </si>
  <si>
    <t>2010002-022</t>
  </si>
  <si>
    <t>2000682-001</t>
  </si>
  <si>
    <t>2000602-001</t>
  </si>
  <si>
    <t>2000512-001</t>
  </si>
  <si>
    <t>2010002-008</t>
  </si>
  <si>
    <t>2000553-001</t>
  </si>
  <si>
    <t>2010002-032</t>
  </si>
  <si>
    <t>2010002-030</t>
  </si>
  <si>
    <t>2010002-017</t>
  </si>
  <si>
    <t>2000672-001</t>
  </si>
  <si>
    <t>2010002-011</t>
  </si>
  <si>
    <t>2000909-001</t>
  </si>
  <si>
    <t>2010004-004</t>
  </si>
  <si>
    <t>2010004-002</t>
  </si>
  <si>
    <t>2010002-033</t>
  </si>
  <si>
    <t>2010004-003</t>
  </si>
  <si>
    <t>2000637-001</t>
  </si>
  <si>
    <t>2000675-001</t>
  </si>
  <si>
    <t>2000599-001</t>
  </si>
  <si>
    <t>2000650-001</t>
  </si>
  <si>
    <t>2000885-001</t>
  </si>
  <si>
    <t>2010002-015</t>
  </si>
  <si>
    <t>2000925-001</t>
  </si>
  <si>
    <t>2000547-001</t>
  </si>
  <si>
    <t>2000643-001</t>
  </si>
  <si>
    <t>12S18E14J001M</t>
  </si>
  <si>
    <t>11S17E27H003M</t>
  </si>
  <si>
    <t>13S17E02M001M</t>
  </si>
  <si>
    <t>12S18E21G001M</t>
  </si>
  <si>
    <t>12S19E30J001M</t>
  </si>
  <si>
    <t>12S18E13R001M</t>
  </si>
  <si>
    <t>12S18E16A001M</t>
  </si>
  <si>
    <t>12S18E31J001M</t>
  </si>
  <si>
    <t>12S18E26K001M</t>
  </si>
  <si>
    <t>11S17E25B001M</t>
  </si>
  <si>
    <t>11S17E23J001M</t>
  </si>
  <si>
    <t>12S19E20L001M</t>
  </si>
  <si>
    <t>11S17E26D001M</t>
  </si>
  <si>
    <t>12S17E34R001M</t>
  </si>
  <si>
    <t>11S18E17N001M</t>
  </si>
  <si>
    <t>11S18E17N002M</t>
  </si>
  <si>
    <t>11S18E30F001M</t>
  </si>
  <si>
    <t>13S17E09A001M</t>
  </si>
  <si>
    <t>11S18E20E001M</t>
  </si>
  <si>
    <t>11S17E27H001M</t>
  </si>
  <si>
    <t>12S18E13R002M</t>
  </si>
  <si>
    <t>12S16E05E001M</t>
  </si>
  <si>
    <t>12S16E17D001M</t>
  </si>
  <si>
    <t>11S20E23M001M</t>
  </si>
  <si>
    <t>12S16E02N001M</t>
  </si>
  <si>
    <t>12S16E17R002M</t>
  </si>
  <si>
    <t>SL205184269-MW-17</t>
  </si>
  <si>
    <t>T0603993735-MW-6</t>
  </si>
  <si>
    <t>T0603993735-MW-4</t>
  </si>
  <si>
    <t>T0603993735-MW-1</t>
  </si>
  <si>
    <t>T0603993735-MW-5</t>
  </si>
  <si>
    <t>SL205184269-MW-17R</t>
  </si>
  <si>
    <t>T0603993735-MW-2</t>
  </si>
  <si>
    <t>T0603993735-MW-3</t>
  </si>
  <si>
    <t>MADCHOW-03</t>
  </si>
  <si>
    <t>S3-MACK-M22</t>
  </si>
  <si>
    <t>S3-MACK-M12</t>
  </si>
  <si>
    <t>MADCHOW-14</t>
  </si>
  <si>
    <t>USGS-365100120040001</t>
  </si>
  <si>
    <t>USGS-365936120062901</t>
  </si>
  <si>
    <t>USGS-365100119595301</t>
  </si>
  <si>
    <t>USGS-365747120034901</t>
  </si>
  <si>
    <t>USGS-365200119560001</t>
  </si>
  <si>
    <t>USGS-370000120120001</t>
  </si>
  <si>
    <t>USGS-364900120030001</t>
  </si>
  <si>
    <t>USGS-364946120041601</t>
  </si>
  <si>
    <t>USGS-364944120053801</t>
  </si>
  <si>
    <t>USGS-365128119580801</t>
  </si>
  <si>
    <t>USGS-365119120010703</t>
  </si>
  <si>
    <t>USGS-365119120010704</t>
  </si>
  <si>
    <t>USGS-365704120053401</t>
  </si>
  <si>
    <t>USGS-365704120052901</t>
  </si>
  <si>
    <t>USGS-365220120010801</t>
  </si>
  <si>
    <t>USGS-365217119552601</t>
  </si>
  <si>
    <t>USGS-365646120053001</t>
  </si>
  <si>
    <t>USGS-365657120050801</t>
  </si>
  <si>
    <t>USGS-365119120010701</t>
  </si>
  <si>
    <t>USGS-365119120010702</t>
  </si>
  <si>
    <t>USGS-365123120010801</t>
  </si>
  <si>
    <t>USGS-364851120073701</t>
  </si>
  <si>
    <t>USGS-365637120052901</t>
  </si>
  <si>
    <t>USGS-365653120053101</t>
  </si>
  <si>
    <t>USGS-365900120140001</t>
  </si>
  <si>
    <t>USGS-365731119454601</t>
  </si>
  <si>
    <t>USGS-365510120150101</t>
  </si>
  <si>
    <t>AGW080010849-DOM-3 (X2)</t>
  </si>
  <si>
    <t>AGW080010257-R-31</t>
  </si>
  <si>
    <t>AGW080010511-A2_SOUTH</t>
  </si>
  <si>
    <t>AGW080011177-JENKINS</t>
  </si>
  <si>
    <t>2000294-001</t>
  </si>
  <si>
    <t>11S17E25P001M</t>
  </si>
  <si>
    <t>11S17E26H001M</t>
  </si>
  <si>
    <t>12S19E29A001M</t>
  </si>
  <si>
    <t>11S17E26F001M</t>
  </si>
  <si>
    <t>12S18E20J001M</t>
  </si>
  <si>
    <t>USGS-370245120054601</t>
  </si>
  <si>
    <t>USGS-365658120033601</t>
  </si>
  <si>
    <t>USGS-365119119554201</t>
  </si>
  <si>
    <t>USGS-365341120151601</t>
  </si>
  <si>
    <t>USGS-365434120120001</t>
  </si>
  <si>
    <t>AGW080010427-26493_AV_5</t>
  </si>
  <si>
    <t>AGW080010403-RIVER_RCH</t>
  </si>
  <si>
    <t>AGW080010426-5348_RD_26</t>
  </si>
  <si>
    <t>AGW080010278-HOUSE_PUMP</t>
  </si>
  <si>
    <t>AGW080010125-R20_OLIVE</t>
  </si>
  <si>
    <t>13S18E04B001M</t>
  </si>
  <si>
    <t>11S17E26A002M</t>
  </si>
  <si>
    <t>13S18E06F001M</t>
  </si>
  <si>
    <t>11S16E14A001M</t>
  </si>
  <si>
    <t>AGW080010516-30_7</t>
  </si>
  <si>
    <t>AGW080010245-SR2WELL</t>
  </si>
  <si>
    <t>AGW080010448-WELL_ONE</t>
  </si>
  <si>
    <t>AGW080010691-POLLOS #10</t>
  </si>
  <si>
    <t>12S16E15P001M</t>
  </si>
  <si>
    <t>AGW080011207-SEVEN_K</t>
  </si>
  <si>
    <t>11S17E26J002M</t>
  </si>
  <si>
    <t>AGW080011148-MAIN_DOM</t>
  </si>
  <si>
    <t>AGW080010127-GARCIA_DOM</t>
  </si>
  <si>
    <t>AGW080011178-CLAY</t>
  </si>
  <si>
    <t>AGW080011141-AVE 7 EAST</t>
  </si>
  <si>
    <t>AGW080010273-HOUSE_PUMP</t>
  </si>
  <si>
    <t>AGW080010435-BASILA_1</t>
  </si>
  <si>
    <t>AGW080010422-5423_RD_26</t>
  </si>
  <si>
    <t>AGW080010950-HOUSE WELL</t>
  </si>
  <si>
    <t>AGW080010404-RANCH_28</t>
  </si>
  <si>
    <t>AGW080010406-10671_RD_29</t>
  </si>
  <si>
    <t>AGW080011216-HOME_WELL</t>
  </si>
  <si>
    <t>AGW080010549-DM_95</t>
  </si>
  <si>
    <t>AGW080010847-DOM_1</t>
  </si>
  <si>
    <t>AGW080010255-R-28</t>
  </si>
  <si>
    <t>AGW080010425-5444_RD_26</t>
  </si>
  <si>
    <t>AGW080010502-GRAPES</t>
  </si>
  <si>
    <t>AGW080010436-BASILA_2</t>
  </si>
  <si>
    <t>AGW080010447-TRT_H_WELL</t>
  </si>
  <si>
    <t>AGW080010848-DOM-2</t>
  </si>
  <si>
    <t>AGW080010271-AVE6_WELL</t>
  </si>
  <si>
    <t>AGW080010423-5349_RD_26</t>
  </si>
  <si>
    <t>AGW080010272-MD_WELL</t>
  </si>
  <si>
    <t>Lower Fresno River Preliminary Desktop Investigation:</t>
  </si>
  <si>
    <t>https://www.waterboards.ca.gov/waterrights/water_issues/programs/hearings/fresno_riv_adjud/</t>
  </si>
  <si>
    <t>Claimed POU APN(s)</t>
  </si>
  <si>
    <t>Claimed POU Acres</t>
  </si>
  <si>
    <t>Apparent Riparian APN(s)</t>
  </si>
  <si>
    <t>Apparent Riparian Acres</t>
  </si>
  <si>
    <t>Parcel Acres</t>
  </si>
  <si>
    <t>181 (S006296 and S019677 total 495 ac)</t>
  </si>
  <si>
    <t>314 (S006296 and S019677 total 495 ac)</t>
  </si>
  <si>
    <t>123
(S019674, S019662, S19671, S019668 total 1497 ac)</t>
  </si>
  <si>
    <t>632 (S019674, S019662, S19671, S019668 total 1497 ac)</t>
  </si>
  <si>
    <t>Merced, Merced, Merced, Madera, Madera, Madera,  Madera</t>
  </si>
  <si>
    <t>79 (S019674, S019662, S19671, S019668 total 1497 ac)</t>
  </si>
  <si>
    <t>663 (S019674, S019662, S19671, S019668 total 1497 ac)</t>
  </si>
  <si>
    <t xml:space="preserve"> 031-201-022, 031-201-023, 031-201-024, 031-201-025, 031-201-026, 031-201-027, 031-201-028, 031-201-029, 031-201-030</t>
  </si>
  <si>
    <t>Hidden Dam POU area</t>
  </si>
  <si>
    <t>031-131-003, 031-131-004, 031-131-005, 031-132-002, 031-173-001, 031-173-002, 031-173-003, 052-154-008, 052-154-009</t>
  </si>
  <si>
    <t xml:space="preserve">031-131-003, 031-131-004, 031-131-005, 031-173-001, 031-173-002, 031-173-003, 052-154-008, 052-154-009, </t>
  </si>
  <si>
    <t xml:space="preserve">022-220-006, 022-220-007, 022-220-008, 023-250-006, 023-250-007, 043-030-026, 023-260-001, 043-041-003, 023-200-002, 023-260-002, 043-043-003, 023-210-001, 023-220-001, 023-270-001, 043-045-006, 023-230-004, 023-230-005, 023-240-002 </t>
  </si>
  <si>
    <t>022-220-008, 023-250-006, 023-250-007,  043-030-026, 043-041-003, 043-043-003, 043-045-006</t>
  </si>
  <si>
    <t>Contact: (916) 319-0960 or WR_Hearing.Unit@waterboards.ca.gov</t>
  </si>
  <si>
    <t>022-010-002, 022-100-006, 022-180-002, 022-180-003, 043-021-002</t>
  </si>
  <si>
    <t>074-170-019, 074-170-021, 074-170-023, 074-170-024, 020-140-008, 020-140-011, 020-140-012</t>
  </si>
  <si>
    <t>Water Supplier</t>
  </si>
  <si>
    <t>Median Diversion (afa)</t>
  </si>
  <si>
    <t xml:space="preserve">Earliest Report Year with Diversion Measurement Device </t>
  </si>
  <si>
    <t>Existing Claims Table</t>
  </si>
  <si>
    <r>
      <rPr>
        <b/>
        <sz val="11"/>
        <color theme="1"/>
        <rFont val="Calibri"/>
        <family val="2"/>
        <scheme val="minor"/>
      </rPr>
      <t>18040007</t>
    </r>
    <r>
      <rPr>
        <sz val="11"/>
        <color theme="1"/>
        <rFont val="Calibri"/>
        <family val="2"/>
        <scheme val="minor"/>
      </rPr>
      <t>, 18040007, 18040007, 18040007</t>
    </r>
  </si>
  <si>
    <r>
      <rPr>
        <b/>
        <sz val="11"/>
        <color theme="1"/>
        <rFont val="Calibri"/>
        <family val="2"/>
        <scheme val="minor"/>
      </rPr>
      <t>Fresno River</t>
    </r>
    <r>
      <rPr>
        <sz val="11"/>
        <color theme="1"/>
        <rFont val="Calibri"/>
        <family val="2"/>
        <scheme val="minor"/>
      </rPr>
      <t>, Dry Creek, Dry Creek, Dry Creek</t>
    </r>
  </si>
  <si>
    <r>
      <rPr>
        <b/>
        <sz val="11"/>
        <color theme="1"/>
        <rFont val="Calibri"/>
        <family val="2"/>
        <scheme val="minor"/>
      </rPr>
      <t>180400070504</t>
    </r>
    <r>
      <rPr>
        <sz val="11"/>
        <color theme="1"/>
        <rFont val="Calibri"/>
        <family val="2"/>
        <scheme val="minor"/>
      </rPr>
      <t>, 180400070504, 180400070504, 180400070504</t>
    </r>
  </si>
  <si>
    <r>
      <rPr>
        <b/>
        <sz val="11"/>
        <color theme="1"/>
        <rFont val="Calibri"/>
        <family val="2"/>
        <scheme val="minor"/>
      </rPr>
      <t>36.9686</t>
    </r>
    <r>
      <rPr>
        <sz val="11"/>
        <color theme="1"/>
        <rFont val="Calibri"/>
        <family val="2"/>
        <scheme val="minor"/>
      </rPr>
      <t>, 36.9892, 36.9819, 36.9742</t>
    </r>
  </si>
  <si>
    <r>
      <rPr>
        <b/>
        <sz val="11"/>
        <color theme="1"/>
        <rFont val="Calibri"/>
        <family val="2"/>
        <scheme val="minor"/>
      </rPr>
      <t>-120.2561</t>
    </r>
    <r>
      <rPr>
        <sz val="11"/>
        <color theme="1"/>
        <rFont val="Calibri"/>
        <family val="2"/>
        <scheme val="minor"/>
      </rPr>
      <t>, -120.2567, -120.2567, -120.2567</t>
    </r>
  </si>
  <si>
    <r>
      <rPr>
        <b/>
        <sz val="11"/>
        <color theme="1"/>
        <rFont val="Calibri"/>
        <family val="2"/>
        <scheme val="minor"/>
      </rPr>
      <t>21.8</t>
    </r>
    <r>
      <rPr>
        <sz val="11"/>
        <color theme="1"/>
        <rFont val="Calibri"/>
        <family val="2"/>
        <scheme val="minor"/>
      </rPr>
      <t>, 21.8, 21.8, 21.8</t>
    </r>
  </si>
  <si>
    <t>Reported Acres Served</t>
  </si>
  <si>
    <r>
      <t xml:space="preserve">The data in these tables represents the results of an information gathering effort and is </t>
    </r>
    <r>
      <rPr>
        <u/>
        <sz val="11"/>
        <color theme="1"/>
        <rFont val="Calibri"/>
        <family val="2"/>
        <scheme val="minor"/>
      </rPr>
      <t>not a formal determination of water rights</t>
    </r>
    <r>
      <rPr>
        <sz val="11"/>
        <color theme="1"/>
        <rFont val="Calibri"/>
        <family val="2"/>
        <scheme val="minor"/>
      </rPr>
      <t>.</t>
    </r>
  </si>
  <si>
    <t>The Summary Report describes the fields in this database and its methods, data sources, and limitations. The report and other data and documents are available here:</t>
  </si>
  <si>
    <t>Acre-Feet Annualy</t>
  </si>
  <si>
    <t>Only 2001-2003 and 2017-2018 statements claim an appropriative Pre-1914 right in addition to a Riparian right.</t>
  </si>
  <si>
    <t>The POU parcel is owned by Anna Da Silva.  The irrigated area seems to extend into 035-010-035, an adjacent parcel owned by Barbara Buus.  Further investigation (e.g. surveying) of the parcel boundary may be needed.</t>
  </si>
  <si>
    <t>Herman's parcels have been redivided since the Initial Statement; POU Acres based on parcels currently owned by Herman. Initial Statement also claimed a POU on: (a) 031-201-027, 031-201-028, 031-201-029, and 031-201-030, which do not appear to abut the Fresno River, (b) 031-201-022, which is now owned by Kirk Parish (S016587), and (c) 031-201-028, which is now owned by Mariscotti.</t>
  </si>
  <si>
    <t>WR Owner Name</t>
  </si>
  <si>
    <t>Kirk Parrish also owns parcels 035-010-036 and 035-010-037, located ~3/4 mi downstream, which appear to abut the Fresno River but aren't identified as POUs for this statement.</t>
  </si>
  <si>
    <t>(1) Unclear how Costa View apportions diversions between their Statement (S005005) and this Appropriative right. In some years the reports duplicate diversion values, while in others they are different. Reported crop acres occasionally match too.</t>
  </si>
  <si>
    <t>POU for this statement overlaps with S022503 and their reported divertions are mostly identical, so they appear to report for 2 separate pumps serving the same area (duplicating the sum of both pumps in each statement).</t>
  </si>
  <si>
    <t>The claimed POD location does not match what appears to be the POD in aerial images.</t>
  </si>
  <si>
    <r>
      <rPr>
        <b/>
        <sz val="11"/>
        <color theme="1"/>
        <rFont val="Calibri"/>
        <family val="2"/>
        <scheme val="minor"/>
      </rPr>
      <t>First POD is Storage</t>
    </r>
    <r>
      <rPr>
        <sz val="11"/>
        <color theme="1"/>
        <rFont val="Calibri"/>
        <family val="2"/>
        <scheme val="minor"/>
      </rPr>
      <t>, remaining are Points of Rediversion</t>
    </r>
  </si>
  <si>
    <r>
      <rPr>
        <b/>
        <sz val="11"/>
        <color theme="1"/>
        <rFont val="Calibri"/>
        <family val="2"/>
        <scheme val="minor"/>
      </rPr>
      <t>First POD is Direct</t>
    </r>
    <r>
      <rPr>
        <sz val="11"/>
        <color theme="1"/>
        <rFont val="Calibri"/>
        <family val="2"/>
        <scheme val="minor"/>
      </rPr>
      <t>, remaining are Points of Rediversion</t>
    </r>
  </si>
  <si>
    <t>(1) POU for this statement overlaps with S022502 and their reported diversions are mostly identical, so they appear to report for 2 separate pumps serving the same area (duplicating the sum of both pumps in each statement).  (2) Crop Types and Area Served based on 2017 statement because 2018 statement had no reported crops.</t>
  </si>
  <si>
    <t>(1) These parcels were previously owned by the Harmans, who Board Order WR 99-001 determined had 1,497 ac riparian to the Fresno River. This area is now split between multiple owners under S019662, S019668, S019671, and S019674.  (2) This statement diverts from POD 3 of the 4 original Harmans PODs.  (3) Crop Types and Area Served based on 2017 statement because 2018 statement had no reported crops.</t>
  </si>
  <si>
    <t>(1) Board Order WR 99-001 determined Harmans had 1,497 ac riparian to the Fresno River. This area is now split betweeen multiple owners under S019662, S019668, S019671, and S019674.  (2)  This statement diverts from POD 2 of the 4 original Harmans PODs.  (3) The 2017 statement said all water was diverted under S019662 because neighbor was taking all available water at this POD.  (4) Reported Area Served based on the 2011 statement, as recent statements had no reported values.</t>
  </si>
  <si>
    <t>(1) Annual Diversion Limit based on 17.5 cfs constantly for 165 days.  (2) License and Order WR 99-001 found the POU to be 1,662.2 ac, though the digitized POU map area totals 1,667.2 ac.</t>
  </si>
  <si>
    <t>(1) These parcels were previously owned by the Harmans, who Board Order WR 99-001 determined had 1,497 ac riparian to the Fresno River. This area is now split between multiple owners under S019662, S019668, S019671, and S019674.  (2)  This statement diverts from POD 1 of the 4 original Harmans PODs.  (3) Reported Area Served based on 2011 statement because recent statements had no reported values.</t>
  </si>
  <si>
    <t>(1) Livestock Numbers originate from 2012 annual report because recent reports do not specify numbers.  (2) Only 2012 statement claims a Pre-1914 appropriative right in addition to a Riparian right.</t>
  </si>
  <si>
    <t>(1) Reported Crop type taken from 2017 annual report.  No crop and no diversion was reported in 2018 annual report.  (2) Merced GIS shows total area to be 1,215 ac; LandVision shows 1,250 ac. LandVision area was used.  (3) Annual Diversion Limit based on 3.2 cfs constantly for 135 days.</t>
  </si>
  <si>
    <t>(1) Board Order WR 99-001 determined Menefee had 495 ac riparian to the Fresno River. This Statement covers the north side of the ranch, S019677 covers the south.  (2) Madera GIS shows parcel 074-150-004 to be 447.74 ac, LandVision shows it as 461 ac.  LandVision area was used.  (3) Crop Types and Area Served based on 2017 statement because 2018 statement had no reported crops.  (4) Menefee claimed to irrigate 1,360 ac of crops in 2017; the water source supplying that area is unclear.</t>
  </si>
  <si>
    <t>(1) Board Order WR 99-001 determined Menefee had 495 ac riparian to the Fresno River. This Statement covers the south side of the ranch, S006296 covers the north.  (2) A small section of the POU determined by Order WR 99-001 appears to no longer be part of the parcel.  (3) Madera GIS shows the parcel as 315.39 ac; LandVision shows the parcel as 333 ac. LandVision area was used.  (4) Crop Types and Area Served based on 2017 statement, as 2018 statement had no reported crops.  (5) 2017 statement claims only Pre-1914.</t>
  </si>
  <si>
    <t>(1) 8,400 AFA of groundwater use reported annually from 2009-2018.  (2) Annual Diversion Limit based on 6.6 cfs constantly for 304 days.  (3) POU parcels owned by 5 different owners: N&amp;W Land Co., Vlots, Harris Farms, Marion Pistoresi &amp; Sons, and Allan W. Clark.  (4) There's a discrepancy between POU map area and LandVision/County GIS area (e.g. parcel 020-100-038 is 50.34 ac according to LandVision and Madera Co. but is marked as 60 ac on the POU map).  The total POU is estimated to be 2,032 ac; the licensed area was 2,105 ac.</t>
  </si>
  <si>
    <t>(1) This statement seems to have been made inactive by mistake.  (2) Mesple and DeBenedetto appear to share a POD (despite the Initial Statement locating Mesple's POD separately), and both diversions appear to be accounted under DeBenedetto's S023336.  (3) In the Initial Statement, Mesple claimed that he and DeBenedetto diverted 804 af of riparian water and 391 af of "project water" combined.  The definition of "project water" is unclear.</t>
  </si>
  <si>
    <t>(1) Associated with S027673 (duplicate statement now deactivated), which had parcel 031-230-002 as additional POU. Parcel 031-230-002 is presently owned by Gerard Laquerriere and was claimed as POU for S018691 (filed by Mesple then inactivated at their request).  (2) 789.297 AFA of groundwater use reported in 2018 statement.</t>
  </si>
  <si>
    <t>(1) Initial Statement claims parcel 031-131-002 as a POU, but that parcel does not appear to abut the Fresno River.  (2) POU map appears to identify parcel 031-131-005 (also POU for S028121).  (3) Initial Statement claims a total of 6,856.83 ac of riparian rights.  (4) 1,000 AFA of groundwater use reported in 2018 statement.  (5) 2017 Initial and Supplemental Statements claim a Pre-1914 appropriative right in addition to a Riparian right.</t>
  </si>
  <si>
    <t>(1) Initial Statement filed for 2018, so Groundwater Use based on that.  (2) Parcels 031-173-002 and 031-173-003 are also POUs for S028121.</t>
  </si>
  <si>
    <t>(1) Fully unassigned state-filed application.  (2) Hidden Reservoir listed as the place of storage.  (3) POU listed as "Madera Hydrographic Unit bounded on the south and west by the San Joaquin River and on the north by the Chowchilla River, as more explicitly described on Page 302 of Bulletin No. 2, 'Water Utilization and Requirements of California.'"</t>
  </si>
  <si>
    <t>(1) Water stored behind Hidden Dam in Hensley Lake.  (2) Diversion Season may be extended into November and May when equivalent exchange water is released from the Madera Canal into the Fresno River within 30 days. The resulting maximum Annual Diversion is 84,300 AFA.  (3) No instantaneous Diversion Limit specified in License.  (4) Minimum Recreation pool of 5,000 AF.  (5) Storage subject to upstream Stockwatering and Recreation ponds upstream with priority after 5/22/1959 with capacities less than 10 AF, as well as upstream depletions of 200 AFA by appropriators with priority after 5/22/1959.  (6) Reservoir may also store MID's pre-1914 rights.  (7) Reported Diversion values are the reported 'Amount Diverted to Storage.' Different 'Amount Used' values are also reported, which appear to represent water rediverted downstream.  (8) Reported Diversions from 1978-1988 were estimated to be equal to: (reported storage on 12/31) – (storage on 1/1 of the next year) + (non-flood releases during the year).  (9) The POU map filed with the license listed 46,031 ac as the net area and 49,002 ac as the gross area. The license language implies that 46,031 ac is irrigated within the 49,002 total ac.</t>
  </si>
  <si>
    <r>
      <t xml:space="preserve">(1) Decreed in </t>
    </r>
    <r>
      <rPr>
        <i/>
        <sz val="11"/>
        <color theme="1"/>
        <rFont val="Calibri"/>
        <family val="2"/>
        <scheme val="minor"/>
      </rPr>
      <t>Union Colonization Company, et al. v. Madera Canal &amp; Irrigation Company</t>
    </r>
    <r>
      <rPr>
        <sz val="11"/>
        <color theme="1"/>
        <rFont val="Calibri"/>
        <family val="2"/>
        <scheme val="minor"/>
      </rPr>
      <t xml:space="preserve"> (1/31/1916), Madera County Superior Court, Decision No. 687.  (2) Statements include the diversion of imported water from Big Creek (S012547, 50 cfs decreed) and North Fork of Willow Creek (S014187, 50 cfs decreed).</t>
    </r>
  </si>
  <si>
    <t>031-201-022, 031-201-023, 031-201-024, 031-201-025, 031-201-026, 031-201-027, 031-201-028, 031-201-029, 031-201-030</t>
  </si>
  <si>
    <t>(1) Groundwater use based on Initial Statement filed for 2018.  (2) The POU parcel is owned by Robert J. &amp; Willemina Diepersloot, who own additional parcels which appear to abut the Fresno River. 043-054-002 was the only parcel reported as a POU for this statement.  (3) Madera GIS shows parcel to be 541.74 ac; LandVision shows 540.52 ac. LandVision area was used.</t>
  </si>
  <si>
    <t>(1) Board Order WR 99-001 determined the Harmans had 1,497 ac riparian to the Fresno River. This area is now split between multiple owners under S019662, S019668, S019671, and S019674.  (2)  This statement diverts from POD 4 of the 4 original Harmans PODs.  (3) 074-170-024 is owned by N&amp;W Land Co. Because the Board-Ordered POU covers only a portion of the parcel, it is also listed in the No Claims Filed Table.  (4) Crop Types and Area Served based on 2017 statement because the 2018 statement had no reported crops.</t>
  </si>
  <si>
    <t>(1) Board Order WR 99-001 determined Triangle T had 2,676 ac riparian to the Fresno River.  (2) Some parcel boundaries may have been redrawn when John Hancock purchased the Triangle T property. POU submitted in a statement by John Hancock during the ownership change (~4,000-5,000 ac) does not conform with current parcel boundaries.  (3) 022-010-002 is owned by Clayton Ranches LLC. Because the Board-Ordered POU covers only a portion of the parcel, it is also listed in the No Claims Filed Table.  (4) 2008-2009 statements claim a Pre-1914 appropriative right in addition to a Riparian right.  (5) In the Initial Statement the POU was identified as "see order 99-001."</t>
  </si>
  <si>
    <t>031-131-003, 031-131-004, 031-131-005</t>
  </si>
  <si>
    <t>Last Updated January 24, 2020</t>
  </si>
  <si>
    <t>(1) Initial Statement filed for 2018, so Groundwater Use based on that.  (2) Initial Statement claims parcel 031-132-002, which does not appear to abut the Fresno River.  (3) Parcels 031-131-003, 031-131-004, and 031-131-005 are also POUs for S022470.  (4) Parcel 031-131-005 is also a POU for S026075.  (5) Parcels 031-173-002 and 031-173-003 are also POUs for S028128.</t>
  </si>
  <si>
    <t>(1) Initial statement claims a POU on parcel 031-131-002, which does not appear to abut the Fresno River and does not match the POU map.  (2) POU map appears to reference parcels 031-131-003, 031-131-004, and 031-131-005, which appear to abut the Fresno River on both sides.  (3) 1,000 AFA of groundwater use was reported in 2018 statement.  (4) 2018 statement did not claim a pre-1914 right. (5) Parcels 031-131-003, 031-131-004, and 031-131-005 are also POUs for S028121.  (6) Parcel 031-131-005 is also a POU for S026075.</t>
  </si>
  <si>
    <t>031-201-022, 031-201-023, 031-201-024, 031-201-025, 031-201-026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</si>
</sst>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2" x14ac:knownFonts="1">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sz val="10"/>
      <name val="Arial"/>
      <family val="2"/>
    </font>
    <font>
      <sz val="8"/>
      <name val="Calibri"/>
      <family val="2"/>
      <scheme val="minor"/>
    </font>
    <font>
      <sz val="11"/>
      <color indexed="8"/>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u/>
      <sz val="11"/>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6"/>
        <bgColor indexed="64"/>
      </patternFill>
    </fill>
    <fill>
      <patternFill patternType="solid">
        <fgColor rgb="FFE0727F"/>
        <bgColor indexed="64"/>
      </patternFill>
    </fill>
    <fill>
      <patternFill patternType="solid">
        <fgColor rgb="FFFDBC7B"/>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CA91CB"/>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4" fillId="0" borderId="0"/>
    <xf numFmtId="0" fontId="4" fillId="0" borderId="0" applyNumberFormat="0" applyFill="0" applyBorder="0" applyAlignment="0" applyProtection="0"/>
    <xf numFmtId="0" fontId="6" fillId="0" borderId="0"/>
    <xf numFmtId="0" fontId="4" fillId="0" borderId="0" applyNumberFormat="0" applyFill="0" applyBorder="0" applyAlignment="0" applyProtection="0"/>
    <xf numFmtId="0" fontId="11" fillId="0" borderId="0" applyNumberFormat="0" applyFill="0" applyBorder="0" applyAlignment="0" applyProtection="0"/>
  </cellStyleXfs>
  <cellXfs count="235">
    <xf numFmtId="0" fontId="0" fillId="0" borderId="0" xfId="0"/>
    <xf numFmtId="0" fontId="0" fillId="0" borderId="0" xfId="0" applyAlignment="1">
      <alignment horizontal="left"/>
    </xf>
    <xf numFmtId="0" fontId="0" fillId="0" borderId="0" xfId="0" applyFill="1"/>
    <xf numFmtId="0" fontId="0" fillId="0" borderId="0" xfId="0"/>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xf numFmtId="0" fontId="0" fillId="0" borderId="0" xfId="0" applyBorder="1" applyAlignment="1">
      <alignment horizontal="left" vertical="center"/>
    </xf>
    <xf numFmtId="0" fontId="0" fillId="0" borderId="0" xfId="0" applyBorder="1" applyAlignment="1">
      <alignment horizontal="left"/>
    </xf>
    <xf numFmtId="0" fontId="1" fillId="0" borderId="0" xfId="0" applyFont="1"/>
    <xf numFmtId="0" fontId="0" fillId="0" borderId="0" xfId="0" applyFill="1" applyBorder="1" applyAlignment="1">
      <alignment vertical="center"/>
    </xf>
    <xf numFmtId="0" fontId="0" fillId="0" borderId="0" xfId="0" applyBorder="1" applyAlignment="1">
      <alignment horizontal="center" vertical="center" wrapText="1"/>
    </xf>
    <xf numFmtId="0" fontId="0" fillId="0" borderId="0" xfId="0" applyBorder="1" applyAlignment="1">
      <alignment wrapText="1"/>
    </xf>
    <xf numFmtId="0" fontId="0" fillId="0" borderId="0" xfId="0" applyFill="1" applyBorder="1"/>
    <xf numFmtId="0" fontId="0" fillId="0" borderId="0" xfId="0" applyBorder="1" applyAlignment="1">
      <alignment horizontal="left" wrapText="1"/>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Fill="1" applyBorder="1" applyAlignment="1">
      <alignment wrapText="1"/>
    </xf>
    <xf numFmtId="0" fontId="8" fillId="3" borderId="2" xfId="0" applyFont="1" applyFill="1" applyBorder="1"/>
    <xf numFmtId="0" fontId="8" fillId="5" borderId="2" xfId="0" applyFont="1" applyFill="1" applyBorder="1"/>
    <xf numFmtId="0" fontId="8" fillId="5" borderId="2" xfId="0" applyFont="1" applyFill="1" applyBorder="1" applyAlignment="1">
      <alignment wrapText="1"/>
    </xf>
    <xf numFmtId="0" fontId="8" fillId="5" borderId="3" xfId="0" applyFont="1" applyFill="1" applyBorder="1"/>
    <xf numFmtId="0" fontId="8" fillId="6" borderId="2" xfId="0" applyFont="1" applyFill="1" applyBorder="1" applyAlignment="1">
      <alignment wrapText="1"/>
    </xf>
    <xf numFmtId="0" fontId="9" fillId="5" borderId="1" xfId="0" applyFont="1" applyFill="1" applyBorder="1"/>
    <xf numFmtId="0" fontId="9" fillId="6" borderId="1" xfId="0" applyFont="1" applyFill="1" applyBorder="1" applyAlignment="1">
      <alignment wrapText="1"/>
    </xf>
    <xf numFmtId="0" fontId="9" fillId="7" borderId="1" xfId="0" applyFont="1" applyFill="1" applyBorder="1"/>
    <xf numFmtId="0" fontId="8" fillId="7" borderId="2" xfId="0" applyFont="1" applyFill="1" applyBorder="1" applyAlignment="1">
      <alignment wrapText="1"/>
    </xf>
    <xf numFmtId="0" fontId="0" fillId="0" borderId="7" xfId="0" applyBorder="1"/>
    <xf numFmtId="0" fontId="0" fillId="0" borderId="5" xfId="0" applyBorder="1"/>
    <xf numFmtId="0" fontId="0" fillId="0" borderId="5" xfId="0" applyFill="1" applyBorder="1"/>
    <xf numFmtId="0" fontId="0" fillId="0" borderId="4" xfId="0" applyBorder="1"/>
    <xf numFmtId="0" fontId="0" fillId="0" borderId="4" xfId="0" applyFill="1" applyBorder="1"/>
    <xf numFmtId="0" fontId="0" fillId="0" borderId="6" xfId="0" applyBorder="1"/>
    <xf numFmtId="0" fontId="0" fillId="0" borderId="8" xfId="0" applyBorder="1"/>
    <xf numFmtId="0" fontId="8" fillId="2" borderId="6" xfId="0" applyFont="1" applyFill="1" applyBorder="1"/>
    <xf numFmtId="0" fontId="8" fillId="2" borderId="7" xfId="0" applyFont="1" applyFill="1" applyBorder="1" applyAlignment="1">
      <alignment horizontal="center"/>
    </xf>
    <xf numFmtId="0" fontId="8" fillId="2" borderId="8" xfId="0" applyFont="1" applyFill="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11" fillId="0" borderId="0" xfId="5" applyAlignment="1">
      <alignment vertical="center"/>
    </xf>
    <xf numFmtId="0" fontId="1" fillId="0" borderId="10" xfId="0" applyFont="1" applyBorder="1" applyAlignment="1">
      <alignment horizontal="left"/>
    </xf>
    <xf numFmtId="0" fontId="1" fillId="0" borderId="11"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9" fillId="8" borderId="20" xfId="0" applyFont="1" applyFill="1" applyBorder="1" applyAlignment="1">
      <alignment horizontal="left" vertical="top" wrapText="1"/>
    </xf>
    <xf numFmtId="0" fontId="0" fillId="0" borderId="9" xfId="0" applyFill="1" applyBorder="1" applyAlignment="1">
      <alignment horizontal="center" vertical="center"/>
    </xf>
    <xf numFmtId="0" fontId="0" fillId="0" borderId="9" xfId="0" applyFill="1" applyBorder="1" applyAlignment="1">
      <alignment horizontal="center" vertical="center" wrapText="1"/>
    </xf>
    <xf numFmtId="0" fontId="0" fillId="0" borderId="9" xfId="0" applyFill="1" applyBorder="1" applyAlignment="1">
      <alignment horizontal="left" vertical="center"/>
    </xf>
    <xf numFmtId="3" fontId="0" fillId="0" borderId="9" xfId="0" applyNumberFormat="1"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left" vertical="center" wrapText="1"/>
    </xf>
    <xf numFmtId="3" fontId="0" fillId="0" borderId="9" xfId="0" applyNumberFormat="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9" xfId="0" applyFont="1" applyBorder="1" applyAlignment="1">
      <alignment horizontal="center" vertical="center"/>
    </xf>
    <xf numFmtId="0" fontId="0" fillId="0" borderId="9" xfId="0" applyFill="1" applyBorder="1" applyAlignment="1">
      <alignment horizontal="left" vertical="center" wrapText="1"/>
    </xf>
    <xf numFmtId="0" fontId="0" fillId="0" borderId="9" xfId="0" quotePrefix="1" applyFill="1" applyBorder="1" applyAlignment="1">
      <alignment horizontal="left" vertical="center"/>
    </xf>
    <xf numFmtId="164" fontId="0" fillId="0" borderId="9" xfId="0" applyNumberFormat="1" applyFill="1" applyBorder="1" applyAlignment="1">
      <alignment horizontal="center" vertical="center"/>
    </xf>
    <xf numFmtId="4" fontId="0" fillId="0" borderId="9" xfId="0" applyNumberFormat="1" applyFill="1" applyBorder="1" applyAlignment="1">
      <alignment horizontal="center" vertical="center"/>
    </xf>
    <xf numFmtId="1" fontId="0" fillId="0" borderId="9" xfId="0" applyNumberFormat="1" applyFill="1" applyBorder="1" applyAlignment="1">
      <alignment horizontal="center" vertical="center"/>
    </xf>
    <xf numFmtId="3" fontId="0" fillId="0" borderId="9" xfId="0" applyNumberFormat="1" applyFill="1" applyBorder="1" applyAlignment="1">
      <alignment horizontal="center" vertical="center" wrapText="1"/>
    </xf>
    <xf numFmtId="3" fontId="0" fillId="0" borderId="9" xfId="0" applyNumberFormat="1" applyBorder="1" applyAlignment="1">
      <alignment horizontal="center" vertical="center" wrapText="1"/>
    </xf>
    <xf numFmtId="0" fontId="0" fillId="0" borderId="9" xfId="0" applyFont="1" applyFill="1" applyBorder="1" applyAlignment="1">
      <alignment horizontal="center" vertical="center"/>
    </xf>
    <xf numFmtId="4" fontId="0" fillId="0" borderId="9" xfId="0" applyNumberFormat="1" applyBorder="1" applyAlignment="1">
      <alignment horizontal="center" vertical="center"/>
    </xf>
    <xf numFmtId="0" fontId="9" fillId="3" borderId="1" xfId="0" applyFont="1" applyFill="1" applyBorder="1"/>
    <xf numFmtId="0" fontId="8" fillId="3" borderId="3" xfId="0" applyFont="1" applyFill="1" applyBorder="1"/>
    <xf numFmtId="0" fontId="0" fillId="0" borderId="12" xfId="0" applyFill="1" applyBorder="1" applyAlignment="1">
      <alignment horizontal="center" vertical="center"/>
    </xf>
    <xf numFmtId="0" fontId="0" fillId="0" borderId="13" xfId="0"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3" xfId="0" quotePrefix="1" applyFill="1" applyBorder="1" applyAlignment="1">
      <alignment horizontal="center"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xf>
    <xf numFmtId="0" fontId="0" fillId="0" borderId="21"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xf>
    <xf numFmtId="0" fontId="0" fillId="0" borderId="22" xfId="0" applyFill="1" applyBorder="1" applyAlignment="1">
      <alignment horizontal="center" vertical="center"/>
    </xf>
    <xf numFmtId="0" fontId="0" fillId="0" borderId="22" xfId="0" applyFill="1" applyBorder="1" applyAlignment="1">
      <alignment horizontal="center" vertical="center" wrapText="1"/>
    </xf>
    <xf numFmtId="0" fontId="0" fillId="0" borderId="17" xfId="0"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2" xfId="0" applyFill="1" applyBorder="1" applyAlignment="1">
      <alignment horizontal="left" vertical="center"/>
    </xf>
    <xf numFmtId="0" fontId="0" fillId="0" borderId="13" xfId="0" applyFill="1" applyBorder="1" applyAlignment="1">
      <alignment horizontal="center" vertical="center"/>
    </xf>
    <xf numFmtId="0" fontId="0" fillId="0" borderId="12" xfId="0" applyBorder="1" applyAlignment="1">
      <alignment horizontal="left" vertical="center" wrapText="1"/>
    </xf>
    <xf numFmtId="3" fontId="0" fillId="0" borderId="13" xfId="0" applyNumberFormat="1" applyBorder="1" applyAlignment="1">
      <alignment horizontal="center" vertical="center"/>
    </xf>
    <xf numFmtId="0" fontId="0" fillId="0" borderId="12" xfId="0" quotePrefix="1" applyFill="1" applyBorder="1" applyAlignment="1">
      <alignment horizontal="left" vertical="center"/>
    </xf>
    <xf numFmtId="0" fontId="0" fillId="0" borderId="13" xfId="0" quotePrefix="1" applyFill="1" applyBorder="1" applyAlignment="1">
      <alignment horizontal="center" vertical="center"/>
    </xf>
    <xf numFmtId="0" fontId="0" fillId="0" borderId="12" xfId="0" applyBorder="1" applyAlignment="1">
      <alignment horizontal="left" vertical="center"/>
    </xf>
    <xf numFmtId="3" fontId="0" fillId="0" borderId="13" xfId="0" applyNumberFormat="1" applyFill="1" applyBorder="1" applyAlignment="1">
      <alignment horizontal="center" vertical="center"/>
    </xf>
    <xf numFmtId="0" fontId="0" fillId="0" borderId="12" xfId="0" applyFill="1" applyBorder="1" applyAlignment="1">
      <alignment horizontal="left" vertical="center" wrapText="1"/>
    </xf>
    <xf numFmtId="164" fontId="0" fillId="0" borderId="13" xfId="0" applyNumberFormat="1" applyFill="1" applyBorder="1" applyAlignment="1">
      <alignment horizontal="center" vertical="center"/>
    </xf>
    <xf numFmtId="0" fontId="0" fillId="0" borderId="16" xfId="0" applyFill="1" applyBorder="1" applyAlignment="1">
      <alignment horizontal="left" vertical="center"/>
    </xf>
    <xf numFmtId="0" fontId="0" fillId="0" borderId="17" xfId="0" applyFill="1" applyBorder="1" applyAlignment="1">
      <alignment horizontal="center" vertical="center"/>
    </xf>
    <xf numFmtId="0" fontId="3" fillId="4" borderId="14" xfId="0" applyFont="1" applyFill="1" applyBorder="1" applyAlignment="1">
      <alignment horizontal="center" vertical="center" wrapText="1"/>
    </xf>
    <xf numFmtId="0" fontId="0" fillId="0" borderId="12" xfId="0" quotePrefix="1" applyFill="1" applyBorder="1" applyAlignment="1">
      <alignment horizontal="center" vertical="center"/>
    </xf>
    <xf numFmtId="0" fontId="0" fillId="0" borderId="15" xfId="0" applyFill="1" applyBorder="1" applyAlignment="1">
      <alignment horizontal="center" vertical="center"/>
    </xf>
    <xf numFmtId="0" fontId="3" fillId="5" borderId="2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8" fillId="6" borderId="3" xfId="0" applyFont="1" applyFill="1" applyBorder="1" applyAlignment="1">
      <alignment wrapText="1"/>
    </xf>
    <xf numFmtId="0" fontId="3" fillId="6" borderId="14"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Border="1" applyAlignment="1">
      <alignment horizontal="center" vertical="center" wrapText="1"/>
    </xf>
    <xf numFmtId="0" fontId="2" fillId="0" borderId="13" xfId="0" applyFont="1" applyFill="1" applyBorder="1" applyAlignment="1">
      <alignment horizontal="center" vertical="center"/>
    </xf>
    <xf numFmtId="0" fontId="0" fillId="0" borderId="12" xfId="0" quotePrefix="1" applyFill="1" applyBorder="1" applyAlignment="1">
      <alignment horizontal="center" vertical="center" wrapText="1"/>
    </xf>
    <xf numFmtId="0" fontId="2" fillId="0" borderId="13" xfId="0" applyFont="1" applyFill="1" applyBorder="1" applyAlignment="1">
      <alignment horizontal="center" vertical="center" wrapText="1"/>
    </xf>
    <xf numFmtId="0" fontId="0" fillId="0" borderId="14" xfId="0" applyFill="1" applyBorder="1" applyAlignment="1">
      <alignment horizontal="center" vertical="center" wrapText="1"/>
    </xf>
    <xf numFmtId="0" fontId="0" fillId="7" borderId="2" xfId="0" applyFill="1" applyBorder="1"/>
    <xf numFmtId="0" fontId="8" fillId="7" borderId="3" xfId="0" applyFont="1" applyFill="1" applyBorder="1"/>
    <xf numFmtId="0" fontId="3" fillId="7" borderId="14"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2" fillId="0" borderId="13" xfId="0" applyFont="1" applyBorder="1" applyAlignment="1">
      <alignment horizontal="center" vertical="center"/>
    </xf>
    <xf numFmtId="0" fontId="3" fillId="8" borderId="23" xfId="0" applyFont="1" applyFill="1" applyBorder="1" applyAlignment="1">
      <alignment horizontal="center" vertical="center" wrapText="1"/>
    </xf>
    <xf numFmtId="0" fontId="0" fillId="0" borderId="24" xfId="0" applyFill="1" applyBorder="1" applyAlignment="1">
      <alignment vertical="center" wrapText="1"/>
    </xf>
    <xf numFmtId="0" fontId="0" fillId="0" borderId="25" xfId="0" applyBorder="1" applyAlignment="1">
      <alignment vertical="center" wrapText="1"/>
    </xf>
    <xf numFmtId="0" fontId="0" fillId="0" borderId="25" xfId="0" applyFill="1" applyBorder="1" applyAlignment="1">
      <alignment horizontal="left" vertical="center" wrapText="1"/>
    </xf>
    <xf numFmtId="0" fontId="0" fillId="0" borderId="25" xfId="0" applyFill="1" applyBorder="1" applyAlignment="1">
      <alignment vertical="center" wrapText="1"/>
    </xf>
    <xf numFmtId="0" fontId="0" fillId="0" borderId="25" xfId="0" applyFill="1" applyBorder="1"/>
    <xf numFmtId="0" fontId="0" fillId="0" borderId="23" xfId="0" applyFill="1" applyBorder="1" applyAlignment="1">
      <alignment vertical="center" wrapText="1"/>
    </xf>
    <xf numFmtId="49" fontId="0" fillId="0" borderId="9" xfId="0" applyNumberFormat="1" applyFill="1" applyBorder="1" applyAlignment="1">
      <alignment horizontal="center" vertical="center" wrapText="1"/>
    </xf>
    <xf numFmtId="1" fontId="0" fillId="0" borderId="9" xfId="0" applyNumberFormat="1" applyBorder="1" applyAlignment="1">
      <alignment horizontal="center" vertical="center" wrapText="1"/>
    </xf>
    <xf numFmtId="49" fontId="0" fillId="0" borderId="9" xfId="0" applyNumberFormat="1" applyBorder="1" applyAlignment="1">
      <alignment horizontal="center" vertical="center" wrapText="1"/>
    </xf>
    <xf numFmtId="1" fontId="0" fillId="0" borderId="9" xfId="0" applyNumberFormat="1" applyFill="1" applyBorder="1" applyAlignment="1">
      <alignment horizontal="center" vertical="center" wrapText="1"/>
    </xf>
    <xf numFmtId="16" fontId="0" fillId="0" borderId="9" xfId="0" applyNumberFormat="1" applyFill="1" applyBorder="1" applyAlignment="1">
      <alignment horizontal="left" vertical="center" wrapText="1"/>
    </xf>
    <xf numFmtId="0" fontId="0" fillId="0" borderId="22" xfId="0" applyFill="1" applyBorder="1" applyAlignment="1">
      <alignment horizontal="left" vertical="center"/>
    </xf>
    <xf numFmtId="49" fontId="0" fillId="0" borderId="22" xfId="0" applyNumberFormat="1" applyFill="1" applyBorder="1" applyAlignment="1">
      <alignment horizontal="center" vertical="center" wrapText="1"/>
    </xf>
    <xf numFmtId="0" fontId="0" fillId="0" borderId="4" xfId="0" applyBorder="1" applyAlignment="1">
      <alignment vertical="center"/>
    </xf>
    <xf numFmtId="0" fontId="9" fillId="3" borderId="26" xfId="0" applyFont="1" applyFill="1" applyBorder="1"/>
    <xf numFmtId="0" fontId="8" fillId="3" borderId="27" xfId="0" applyFont="1" applyFill="1" applyBorder="1"/>
    <xf numFmtId="0" fontId="8" fillId="3" borderId="28" xfId="0" applyFont="1" applyFill="1" applyBorder="1"/>
    <xf numFmtId="0" fontId="9" fillId="4" borderId="26" xfId="0" applyFont="1" applyFill="1" applyBorder="1"/>
    <xf numFmtId="0" fontId="8" fillId="4" borderId="27" xfId="0" applyFont="1" applyFill="1" applyBorder="1"/>
    <xf numFmtId="0" fontId="8" fillId="4" borderId="28" xfId="0" applyFont="1" applyFill="1" applyBorder="1"/>
    <xf numFmtId="0" fontId="8" fillId="5" borderId="27" xfId="0" applyFont="1" applyFill="1" applyBorder="1" applyAlignment="1">
      <alignment wrapText="1"/>
    </xf>
    <xf numFmtId="0" fontId="8" fillId="5" borderId="27" xfId="0" applyFont="1" applyFill="1" applyBorder="1"/>
    <xf numFmtId="0" fontId="8" fillId="5" borderId="28" xfId="0" applyFont="1" applyFill="1" applyBorder="1"/>
    <xf numFmtId="0" fontId="9" fillId="6" borderId="26" xfId="0" applyFont="1" applyFill="1" applyBorder="1" applyAlignment="1">
      <alignment wrapText="1"/>
    </xf>
    <xf numFmtId="0" fontId="8" fillId="6" borderId="27" xfId="0" applyFont="1" applyFill="1" applyBorder="1" applyAlignment="1">
      <alignment wrapText="1"/>
    </xf>
    <xf numFmtId="0" fontId="8" fillId="6" borderId="28" xfId="0" applyFont="1" applyFill="1" applyBorder="1" applyAlignment="1">
      <alignment wrapText="1"/>
    </xf>
    <xf numFmtId="0" fontId="9" fillId="7" borderId="26" xfId="0" applyFont="1" applyFill="1" applyBorder="1"/>
    <xf numFmtId="0" fontId="8" fillId="7" borderId="27" xfId="0" applyFont="1" applyFill="1" applyBorder="1" applyAlignment="1">
      <alignment wrapText="1"/>
    </xf>
    <xf numFmtId="0" fontId="0" fillId="7" borderId="27" xfId="0" applyFill="1" applyBorder="1"/>
    <xf numFmtId="0" fontId="8" fillId="7" borderId="28" xfId="0" applyFont="1" applyFill="1" applyBorder="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xf>
    <xf numFmtId="0" fontId="2" fillId="0" borderId="9" xfId="0" applyFont="1" applyBorder="1" applyAlignment="1">
      <alignment horizontal="center" vertical="center" wrapText="1"/>
    </xf>
    <xf numFmtId="0" fontId="0" fillId="0" borderId="9" xfId="0" quotePrefix="1" applyBorder="1" applyAlignment="1">
      <alignment horizontal="center" vertical="center" wrapText="1"/>
    </xf>
    <xf numFmtId="3" fontId="0" fillId="0" borderId="9" xfId="0" quotePrefix="1" applyNumberFormat="1" applyBorder="1" applyAlignment="1">
      <alignment horizontal="center" vertical="center"/>
    </xf>
    <xf numFmtId="164" fontId="0" fillId="0" borderId="9" xfId="0" applyNumberFormat="1" applyBorder="1" applyAlignment="1">
      <alignment horizontal="center" vertical="center"/>
    </xf>
    <xf numFmtId="4" fontId="0" fillId="0" borderId="9" xfId="0" applyNumberFormat="1"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0" xfId="0" applyFont="1" applyFill="1" applyBorder="1" applyAlignment="1">
      <alignment vertical="center" wrapText="1"/>
    </xf>
    <xf numFmtId="0" fontId="3" fillId="4" borderId="32" xfId="0" applyFont="1" applyFill="1" applyBorder="1" applyAlignment="1">
      <alignment vertical="center" wrapText="1"/>
    </xf>
    <xf numFmtId="0" fontId="9" fillId="4" borderId="27" xfId="0" applyFont="1" applyFill="1" applyBorder="1"/>
    <xf numFmtId="165" fontId="0" fillId="0" borderId="22" xfId="0" applyNumberFormat="1" applyFill="1" applyBorder="1" applyAlignment="1">
      <alignment horizontal="center" vertical="center"/>
    </xf>
    <xf numFmtId="165" fontId="0" fillId="0" borderId="9" xfId="0" applyNumberFormat="1" applyBorder="1" applyAlignment="1">
      <alignment horizontal="center" vertical="center"/>
    </xf>
    <xf numFmtId="165" fontId="0" fillId="0" borderId="9" xfId="0" applyNumberFormat="1" applyFill="1" applyBorder="1" applyAlignment="1">
      <alignment horizontal="center" vertical="center"/>
    </xf>
    <xf numFmtId="0" fontId="0" fillId="0" borderId="25" xfId="0" applyBorder="1" applyAlignment="1">
      <alignment horizontal="left" vertical="center" wrapText="1"/>
    </xf>
    <xf numFmtId="0" fontId="0" fillId="0" borderId="0" xfId="0" applyFill="1" applyBorder="1" applyAlignment="1">
      <alignment vertical="center"/>
    </xf>
    <xf numFmtId="0" fontId="0" fillId="0" borderId="9" xfId="0" applyFill="1" applyBorder="1" applyAlignment="1">
      <alignment horizontal="center" vertical="center"/>
    </xf>
    <xf numFmtId="14" fontId="0" fillId="0" borderId="9" xfId="0" applyNumberFormat="1" applyFill="1" applyBorder="1" applyAlignment="1">
      <alignment horizontal="center" vertical="center"/>
    </xf>
    <xf numFmtId="0" fontId="0" fillId="0" borderId="9" xfId="0" quotePrefix="1" applyFill="1" applyBorder="1" applyAlignment="1">
      <alignment horizontal="center" vertical="center" wrapText="1"/>
    </xf>
    <xf numFmtId="0" fontId="0" fillId="0" borderId="9" xfId="0" quotePrefix="1" applyFill="1" applyBorder="1" applyAlignment="1">
      <alignment horizontal="center" vertical="center"/>
    </xf>
    <xf numFmtId="0" fontId="0" fillId="0" borderId="9" xfId="0" quotePrefix="1" applyBorder="1" applyAlignment="1">
      <alignment horizontal="center" vertical="center"/>
    </xf>
    <xf numFmtId="14" fontId="0" fillId="0" borderId="9" xfId="0" applyNumberFormat="1" applyFill="1" applyBorder="1" applyAlignment="1">
      <alignment horizontal="center" vertical="center" wrapText="1"/>
    </xf>
    <xf numFmtId="0" fontId="0" fillId="0" borderId="21" xfId="0" applyFill="1" applyBorder="1" applyAlignment="1">
      <alignment horizontal="center" vertical="center"/>
    </xf>
    <xf numFmtId="0" fontId="3" fillId="3" borderId="21" xfId="0" applyFont="1" applyFill="1" applyBorder="1" applyAlignment="1">
      <alignment horizontal="center" vertical="center" wrapText="1"/>
    </xf>
    <xf numFmtId="0" fontId="8" fillId="3" borderId="27" xfId="0" applyFont="1" applyFill="1" applyBorder="1"/>
    <xf numFmtId="0" fontId="7" fillId="0" borderId="0" xfId="0" applyFont="1" applyAlignment="1">
      <alignment horizontal="center"/>
    </xf>
    <xf numFmtId="0" fontId="1" fillId="0" borderId="0" xfId="0" applyFont="1" applyAlignment="1"/>
    <xf numFmtId="0" fontId="8" fillId="0" borderId="18" xfId="0" applyFont="1" applyBorder="1" applyAlignment="1"/>
    <xf numFmtId="0" fontId="8" fillId="0" borderId="19" xfId="0" applyFont="1" applyBorder="1" applyAlignment="1"/>
    <xf numFmtId="0" fontId="0" fillId="0" borderId="0" xfId="0" applyFont="1" applyAlignment="1">
      <alignment wrapText="1"/>
    </xf>
    <xf numFmtId="0" fontId="7" fillId="0" borderId="0" xfId="0" applyFont="1" applyAlignment="1"/>
    <xf numFmtId="0" fontId="0" fillId="0" borderId="0" xfId="0" applyAlignment="1">
      <alignment horizontal="left" wrapText="1"/>
    </xf>
    <xf numFmtId="0" fontId="0" fillId="0" borderId="0" xfId="0" applyAlignment="1"/>
    <xf numFmtId="0" fontId="0" fillId="0" borderId="13" xfId="0" applyBorder="1" applyAlignment="1">
      <alignment wrapText="1"/>
    </xf>
    <xf numFmtId="0" fontId="8" fillId="0" borderId="0" xfId="0" applyFont="1" applyAlignment="1">
      <alignment horizontal="center"/>
    </xf>
    <xf numFmtId="14" fontId="0" fillId="0" borderId="21" xfId="0" applyNumberFormat="1" applyFill="1" applyBorder="1" applyAlignment="1">
      <alignment horizontal="center" vertical="center"/>
    </xf>
    <xf numFmtId="0" fontId="0" fillId="0" borderId="14" xfId="0" applyFill="1" applyBorder="1" applyAlignment="1">
      <alignment horizontal="left" vertical="center" wrapText="1"/>
    </xf>
    <xf numFmtId="0" fontId="2" fillId="0" borderId="0" xfId="0" applyFont="1" applyBorder="1" applyAlignment="1">
      <alignment horizontal="center" vertical="center" wrapText="1"/>
    </xf>
    <xf numFmtId="3" fontId="0" fillId="0" borderId="21" xfId="0" applyNumberFormat="1" applyBorder="1" applyAlignment="1">
      <alignment horizontal="center" vertical="center" wrapText="1"/>
    </xf>
    <xf numFmtId="164" fontId="0" fillId="0" borderId="21" xfId="0" applyNumberFormat="1" applyBorder="1" applyAlignment="1">
      <alignment horizontal="center" vertical="center"/>
    </xf>
    <xf numFmtId="3" fontId="0" fillId="0" borderId="21" xfId="0" applyNumberFormat="1" applyBorder="1" applyAlignment="1">
      <alignment horizontal="center" vertical="center"/>
    </xf>
    <xf numFmtId="0" fontId="2" fillId="0" borderId="21" xfId="0" applyFont="1" applyFill="1" applyBorder="1" applyAlignment="1">
      <alignment horizontal="left" vertical="center" wrapText="1"/>
    </xf>
    <xf numFmtId="0" fontId="2" fillId="0" borderId="21" xfId="0" applyFont="1" applyFill="1" applyBorder="1" applyAlignment="1">
      <alignment horizontal="center" vertical="center" wrapText="1"/>
    </xf>
    <xf numFmtId="3" fontId="0" fillId="0" borderId="21" xfId="0" applyNumberFormat="1" applyFill="1" applyBorder="1" applyAlignment="1">
      <alignment horizontal="center" vertical="center"/>
    </xf>
    <xf numFmtId="0" fontId="0" fillId="0" borderId="21" xfId="0" quotePrefix="1" applyFill="1" applyBorder="1" applyAlignment="1">
      <alignment horizontal="center" vertical="center" wrapText="1"/>
    </xf>
    <xf numFmtId="164" fontId="0" fillId="0" borderId="21" xfId="0" applyNumberFormat="1" applyFill="1" applyBorder="1" applyAlignment="1">
      <alignment horizontal="center" vertical="center"/>
    </xf>
    <xf numFmtId="0" fontId="2" fillId="0" borderId="17" xfId="0" applyFont="1" applyBorder="1" applyAlignment="1">
      <alignment horizontal="center" vertical="center"/>
    </xf>
    <xf numFmtId="3" fontId="0" fillId="0" borderId="15" xfId="0" applyNumberFormat="1" applyFill="1" applyBorder="1" applyAlignment="1">
      <alignment horizontal="center" vertical="center"/>
    </xf>
    <xf numFmtId="0" fontId="0" fillId="0" borderId="9" xfId="0" applyFont="1" applyBorder="1" applyAlignment="1">
      <alignment horizontal="center" vertical="center" wrapText="1"/>
    </xf>
    <xf numFmtId="0" fontId="11" fillId="0" borderId="0" xfId="5" applyAlignment="1">
      <alignment horizontal="left" vertical="center"/>
    </xf>
    <xf numFmtId="0" fontId="0" fillId="0" borderId="0" xfId="0" applyFont="1" applyAlignment="1">
      <alignment horizontal="left"/>
    </xf>
    <xf numFmtId="0" fontId="3" fillId="4" borderId="8" xfId="0" applyFont="1" applyFill="1" applyBorder="1" applyAlignment="1">
      <alignment horizontal="center" vertical="center" wrapText="1"/>
    </xf>
    <xf numFmtId="0" fontId="9" fillId="5" borderId="27" xfId="0" applyFont="1" applyFill="1" applyBorder="1"/>
    <xf numFmtId="0" fontId="3" fillId="5" borderId="33" xfId="0" applyFont="1" applyFill="1" applyBorder="1" applyAlignment="1">
      <alignment horizontal="center" vertical="center" wrapText="1"/>
    </xf>
    <xf numFmtId="0" fontId="0" fillId="0" borderId="34" xfId="0" applyFill="1" applyBorder="1" applyAlignment="1">
      <alignment horizontal="center" vertical="center"/>
    </xf>
    <xf numFmtId="0" fontId="0" fillId="0" borderId="35" xfId="0" applyFont="1" applyBorder="1" applyAlignment="1">
      <alignment horizontal="center" vertical="center" wrapText="1"/>
    </xf>
    <xf numFmtId="0" fontId="0" fillId="0" borderId="35" xfId="0" applyFill="1" applyBorder="1" applyAlignment="1">
      <alignment horizontal="center" vertical="center"/>
    </xf>
    <xf numFmtId="0" fontId="0" fillId="0" borderId="35" xfId="0" applyBorder="1" applyAlignment="1">
      <alignment horizontal="center" vertical="center"/>
    </xf>
    <xf numFmtId="0" fontId="0" fillId="0" borderId="35" xfId="0" quotePrefix="1" applyFill="1" applyBorder="1" applyAlignment="1">
      <alignment horizontal="center" vertical="center"/>
    </xf>
    <xf numFmtId="0" fontId="0" fillId="0" borderId="33" xfId="0" applyFill="1" applyBorder="1" applyAlignment="1">
      <alignment horizontal="center" vertical="center" wrapText="1"/>
    </xf>
    <xf numFmtId="0" fontId="0" fillId="0" borderId="17" xfId="0" applyBorder="1" applyAlignment="1">
      <alignment horizontal="center" vertical="center" wrapText="1"/>
    </xf>
    <xf numFmtId="4" fontId="0" fillId="0" borderId="13" xfId="0" applyNumberFormat="1"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164" fontId="0" fillId="0" borderId="13" xfId="0" applyNumberFormat="1" applyBorder="1" applyAlignment="1">
      <alignment horizontal="center" vertical="center"/>
    </xf>
    <xf numFmtId="164" fontId="0" fillId="0" borderId="13" xfId="0" applyNumberFormat="1" applyBorder="1" applyAlignment="1">
      <alignment horizontal="center" vertical="center" wrapText="1"/>
    </xf>
    <xf numFmtId="3" fontId="0" fillId="0" borderId="13" xfId="0" quotePrefix="1" applyNumberFormat="1" applyBorder="1" applyAlignment="1">
      <alignment horizontal="center" vertical="center"/>
    </xf>
    <xf numFmtId="0" fontId="0" fillId="0" borderId="13" xfId="0" quotePrefix="1" applyBorder="1" applyAlignment="1">
      <alignment horizontal="center" vertical="center"/>
    </xf>
    <xf numFmtId="3" fontId="0" fillId="0" borderId="15" xfId="0" applyNumberFormat="1" applyBorder="1" applyAlignment="1">
      <alignment horizontal="center" vertical="center"/>
    </xf>
    <xf numFmtId="4" fontId="0" fillId="0" borderId="13" xfId="0" applyNumberFormat="1" applyBorder="1" applyAlignment="1">
      <alignment horizontal="center" vertical="center" wrapText="1"/>
    </xf>
    <xf numFmtId="1" fontId="0" fillId="0" borderId="9" xfId="0" applyNumberFormat="1" applyBorder="1" applyAlignment="1">
      <alignment horizontal="center" vertical="center"/>
    </xf>
    <xf numFmtId="1" fontId="0" fillId="0" borderId="22" xfId="0" applyNumberFormat="1" applyBorder="1" applyAlignment="1">
      <alignment horizontal="center" vertical="center" wrapText="1"/>
    </xf>
    <xf numFmtId="1" fontId="0" fillId="0" borderId="9" xfId="0" quotePrefix="1" applyNumberFormat="1" applyBorder="1" applyAlignment="1">
      <alignment horizontal="center" vertical="center"/>
    </xf>
    <xf numFmtId="1" fontId="0" fillId="0" borderId="21" xfId="0" applyNumberFormat="1" applyBorder="1" applyAlignment="1">
      <alignment horizontal="center" vertical="center" wrapText="1"/>
    </xf>
  </cellXfs>
  <cellStyles count="6">
    <cellStyle name="Hyperlink" xfId="5" builtinId="8"/>
    <cellStyle name="Normal" xfId="0" builtinId="0"/>
    <cellStyle name="Normal 2" xfId="1" xr:uid="{D1523E16-4FFE-4B74-9F78-7F355EB2D304}"/>
    <cellStyle name="Normal 2 2" xfId="2" xr:uid="{E2DF88B9-C7A5-4C5C-A089-E47A5F0FD34F}"/>
    <cellStyle name="Normal 3" xfId="3" xr:uid="{A087EB42-BB96-4FAA-B591-BE0F47E13DC3}"/>
    <cellStyle name="Normal 4" xfId="4" xr:uid="{E2C92EBC-DD97-4BBF-9CEC-2B46BFA5620A}"/>
  </cellStyles>
  <dxfs count="0"/>
  <tableStyles count="0" defaultTableStyle="TableStyleMedium2" defaultPivotStyle="PivotStyleLight16"/>
  <colors>
    <mruColors>
      <color rgb="FFCA91CB"/>
      <color rgb="FFC17FC3"/>
      <color rgb="FFB769B9"/>
      <color rgb="FFB46893"/>
      <color rgb="FFFDBC7B"/>
      <color rgb="FFE0727F"/>
      <color rgb="FFFDAE61"/>
      <color rgb="FFE6F598"/>
      <color rgb="FFF46D43"/>
      <color rgb="FFD53E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aterboards.ca.gov/waterrights/water_issues/programs/hearings/fresno_riv_adju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7C36-BE32-4669-B45D-16A50B2BA77C}">
  <dimension ref="A1:D30"/>
  <sheetViews>
    <sheetView tabSelected="1" workbookViewId="0"/>
  </sheetViews>
  <sheetFormatPr defaultRowHeight="15" x14ac:dyDescent="0.25"/>
  <cols>
    <col min="1" max="1" width="89.42578125" customWidth="1"/>
    <col min="2" max="2" width="10.140625" customWidth="1"/>
    <col min="3" max="3" width="10.42578125" customWidth="1"/>
    <col min="4" max="4" width="29.85546875" customWidth="1"/>
  </cols>
  <sheetData>
    <row r="1" spans="1:4" s="3" customFormat="1" ht="16.5" thickBot="1" x14ac:dyDescent="0.3">
      <c r="A1" s="195" t="s">
        <v>727</v>
      </c>
      <c r="B1" s="187"/>
      <c r="C1" s="188" t="s">
        <v>0</v>
      </c>
      <c r="D1" s="189"/>
    </row>
    <row r="2" spans="1:4" s="3" customFormat="1" ht="15.75" x14ac:dyDescent="0.25">
      <c r="A2" s="195" t="s">
        <v>753</v>
      </c>
      <c r="B2" s="187"/>
      <c r="C2" s="41" t="s">
        <v>1</v>
      </c>
      <c r="D2" s="42" t="s">
        <v>2</v>
      </c>
    </row>
    <row r="3" spans="1:4" s="3" customFormat="1" x14ac:dyDescent="0.25">
      <c r="A3" s="186" t="s">
        <v>796</v>
      </c>
      <c r="B3" s="191"/>
      <c r="C3" s="37" t="s">
        <v>3</v>
      </c>
      <c r="D3" s="38" t="s">
        <v>4</v>
      </c>
    </row>
    <row r="4" spans="1:4" s="3" customFormat="1" ht="31.5" customHeight="1" x14ac:dyDescent="0.25">
      <c r="A4" s="192" t="s">
        <v>761</v>
      </c>
      <c r="B4" s="193"/>
      <c r="C4" s="37" t="s">
        <v>5</v>
      </c>
      <c r="D4" s="38" t="s">
        <v>763</v>
      </c>
    </row>
    <row r="5" spans="1:4" s="3" customFormat="1" ht="31.5" customHeight="1" x14ac:dyDescent="0.25">
      <c r="A5" s="190" t="s">
        <v>762</v>
      </c>
      <c r="B5" s="190"/>
      <c r="C5" s="37" t="s">
        <v>6</v>
      </c>
      <c r="D5" s="194" t="s">
        <v>7</v>
      </c>
    </row>
    <row r="6" spans="1:4" s="3" customFormat="1" ht="30" x14ac:dyDescent="0.25">
      <c r="A6" s="210" t="s">
        <v>728</v>
      </c>
      <c r="B6" s="43"/>
      <c r="C6" s="37" t="s">
        <v>392</v>
      </c>
      <c r="D6" s="194" t="s">
        <v>393</v>
      </c>
    </row>
    <row r="7" spans="1:4" s="3" customFormat="1" x14ac:dyDescent="0.25">
      <c r="A7" s="211" t="s">
        <v>747</v>
      </c>
      <c r="C7" s="37" t="s">
        <v>8</v>
      </c>
      <c r="D7" s="38" t="s">
        <v>9</v>
      </c>
    </row>
    <row r="8" spans="1:4" s="3" customFormat="1" x14ac:dyDescent="0.25">
      <c r="C8" s="37" t="s">
        <v>10</v>
      </c>
      <c r="D8" s="38" t="s">
        <v>11</v>
      </c>
    </row>
    <row r="9" spans="1:4" s="3" customFormat="1" x14ac:dyDescent="0.25">
      <c r="C9" s="37" t="s">
        <v>394</v>
      </c>
      <c r="D9" s="38" t="s">
        <v>395</v>
      </c>
    </row>
    <row r="10" spans="1:4" s="3" customFormat="1" x14ac:dyDescent="0.25">
      <c r="C10" s="37" t="s">
        <v>12</v>
      </c>
      <c r="D10" s="38" t="s">
        <v>13</v>
      </c>
    </row>
    <row r="11" spans="1:4" s="3" customFormat="1" x14ac:dyDescent="0.25">
      <c r="C11" s="37" t="s">
        <v>14</v>
      </c>
      <c r="D11" s="38" t="s">
        <v>15</v>
      </c>
    </row>
    <row r="12" spans="1:4" s="3" customFormat="1" x14ac:dyDescent="0.25">
      <c r="C12" s="37" t="s">
        <v>16</v>
      </c>
      <c r="D12" s="38" t="s">
        <v>17</v>
      </c>
    </row>
    <row r="13" spans="1:4" s="3" customFormat="1" x14ac:dyDescent="0.25">
      <c r="C13" s="37" t="s">
        <v>18</v>
      </c>
      <c r="D13" s="38" t="s">
        <v>19</v>
      </c>
    </row>
    <row r="14" spans="1:4" s="3" customFormat="1" x14ac:dyDescent="0.25">
      <c r="C14" s="37" t="s">
        <v>20</v>
      </c>
      <c r="D14" s="38" t="s">
        <v>21</v>
      </c>
    </row>
    <row r="15" spans="1:4" s="3" customFormat="1" x14ac:dyDescent="0.25">
      <c r="C15" s="37" t="s">
        <v>22</v>
      </c>
      <c r="D15" s="38" t="s">
        <v>23</v>
      </c>
    </row>
    <row r="16" spans="1:4" s="3" customFormat="1" x14ac:dyDescent="0.25">
      <c r="C16" s="37" t="s">
        <v>24</v>
      </c>
      <c r="D16" s="38" t="s">
        <v>25</v>
      </c>
    </row>
    <row r="17" spans="3:4" s="3" customFormat="1" x14ac:dyDescent="0.25">
      <c r="C17" s="37" t="s">
        <v>26</v>
      </c>
      <c r="D17" s="38" t="s">
        <v>27</v>
      </c>
    </row>
    <row r="18" spans="3:4" s="3" customFormat="1" x14ac:dyDescent="0.25">
      <c r="C18" s="37" t="s">
        <v>28</v>
      </c>
      <c r="D18" s="38" t="s">
        <v>29</v>
      </c>
    </row>
    <row r="19" spans="3:4" s="3" customFormat="1" x14ac:dyDescent="0.25">
      <c r="C19" s="37" t="s">
        <v>30</v>
      </c>
      <c r="D19" s="38" t="s">
        <v>31</v>
      </c>
    </row>
    <row r="20" spans="3:4" s="3" customFormat="1" x14ac:dyDescent="0.25">
      <c r="C20" s="37" t="s">
        <v>32</v>
      </c>
      <c r="D20" s="38" t="s">
        <v>33</v>
      </c>
    </row>
    <row r="21" spans="3:4" s="3" customFormat="1" x14ac:dyDescent="0.25">
      <c r="C21" s="37" t="s">
        <v>34</v>
      </c>
      <c r="D21" s="38" t="s">
        <v>35</v>
      </c>
    </row>
    <row r="22" spans="3:4" x14ac:dyDescent="0.25">
      <c r="C22" s="37" t="s">
        <v>36</v>
      </c>
      <c r="D22" s="38" t="s">
        <v>37</v>
      </c>
    </row>
    <row r="23" spans="3:4" s="3" customFormat="1" ht="30" x14ac:dyDescent="0.25">
      <c r="C23" s="37" t="s">
        <v>38</v>
      </c>
      <c r="D23" s="194" t="s">
        <v>39</v>
      </c>
    </row>
    <row r="24" spans="3:4" s="3" customFormat="1" x14ac:dyDescent="0.25">
      <c r="C24" s="37" t="s">
        <v>398</v>
      </c>
      <c r="D24" s="38" t="s">
        <v>399</v>
      </c>
    </row>
    <row r="25" spans="3:4" s="3" customFormat="1" ht="15.75" thickBot="1" x14ac:dyDescent="0.3">
      <c r="C25" s="39" t="s">
        <v>396</v>
      </c>
      <c r="D25" s="40" t="s">
        <v>397</v>
      </c>
    </row>
    <row r="26" spans="3:4" s="3" customFormat="1" x14ac:dyDescent="0.25"/>
    <row r="29" spans="3:4" s="3" customFormat="1" x14ac:dyDescent="0.25"/>
    <row r="30" spans="3:4" s="3" customFormat="1" x14ac:dyDescent="0.25"/>
  </sheetData>
  <hyperlinks>
    <hyperlink ref="A6" r:id="rId1" xr:uid="{50B694CE-D2B4-4DF9-90D2-32D8EF449F79}"/>
  </hyperlinks>
  <pageMargins left="0.7" right="0.7" top="0.75" bottom="0.75" header="0.3" footer="0.3"/>
  <pageSetup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C6F2A-C22C-4537-9665-FCA3BF578358}">
  <sheetPr>
    <pageSetUpPr fitToPage="1"/>
  </sheetPr>
  <dimension ref="A1:AE3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14.85546875" style="30" customWidth="1"/>
    <col min="2" max="2" width="18.85546875" style="6" bestFit="1" customWidth="1"/>
    <col min="3" max="3" width="12.85546875" style="12" customWidth="1"/>
    <col min="4" max="4" width="15.5703125" style="13" customWidth="1"/>
    <col min="5" max="5" width="34.28515625" style="8" customWidth="1"/>
    <col min="6" max="6" width="19" style="14" customWidth="1"/>
    <col min="7" max="7" width="15.140625" style="8" bestFit="1" customWidth="1"/>
    <col min="8" max="8" width="14.85546875" style="1" customWidth="1"/>
    <col min="9" max="9" width="13.42578125" style="1" customWidth="1"/>
    <col min="10" max="10" width="12.85546875" style="3" customWidth="1"/>
    <col min="11" max="11" width="13.85546875" style="156" customWidth="1"/>
    <col min="12" max="12" width="11.5703125" style="156" customWidth="1"/>
    <col min="13" max="13" width="14.140625" style="4" customWidth="1"/>
    <col min="14" max="14" width="16.28515625" style="6" customWidth="1"/>
    <col min="15" max="15" width="27.28515625" style="6" customWidth="1"/>
    <col min="16" max="16" width="17" style="6" bestFit="1" customWidth="1"/>
    <col min="17" max="17" width="18.85546875" style="6" customWidth="1"/>
    <col min="18" max="18" width="11.7109375" style="13" customWidth="1"/>
    <col min="19" max="19" width="16.7109375" style="12" customWidth="1"/>
    <col min="20" max="20" width="12.5703125" style="6" customWidth="1"/>
    <col min="21" max="21" width="18.85546875" style="6" customWidth="1"/>
    <col min="22" max="22" width="19.7109375" style="6" customWidth="1"/>
    <col min="23" max="23" width="18.28515625" style="13" bestFit="1" customWidth="1"/>
    <col min="24" max="24" width="17.42578125" style="13" bestFit="1" customWidth="1"/>
    <col min="25" max="25" width="13.7109375" style="6" bestFit="1" customWidth="1"/>
    <col min="26" max="26" width="16" style="6" customWidth="1"/>
    <col min="27" max="27" width="16.28515625" style="11" customWidth="1"/>
    <col min="28" max="28" width="15.7109375" style="6" customWidth="1"/>
    <col min="29" max="29" width="11.28515625" style="6" customWidth="1"/>
    <col min="30" max="30" width="22.28515625" style="6" customWidth="1"/>
    <col min="31" max="31" width="23.85546875" style="6" customWidth="1"/>
    <col min="32" max="16384" width="9.140625" style="6"/>
  </cols>
  <sheetData>
    <row r="1" spans="1:31" ht="18.75" x14ac:dyDescent="0.3">
      <c r="A1" s="137" t="s">
        <v>41</v>
      </c>
      <c r="B1" s="138"/>
      <c r="C1" s="138"/>
      <c r="D1" s="185"/>
      <c r="E1" s="138"/>
      <c r="F1" s="139"/>
      <c r="G1" s="140" t="s">
        <v>33</v>
      </c>
      <c r="H1" s="171"/>
      <c r="I1" s="171"/>
      <c r="J1" s="141"/>
      <c r="K1" s="141"/>
      <c r="L1" s="142"/>
      <c r="M1" s="213" t="s">
        <v>31</v>
      </c>
      <c r="N1" s="143"/>
      <c r="O1" s="144"/>
      <c r="P1" s="19"/>
      <c r="Q1" s="19"/>
      <c r="R1" s="145"/>
      <c r="S1" s="146" t="s">
        <v>42</v>
      </c>
      <c r="T1" s="147"/>
      <c r="U1" s="147"/>
      <c r="V1" s="147"/>
      <c r="W1" s="22"/>
      <c r="X1" s="148"/>
      <c r="Y1" s="149" t="s">
        <v>384</v>
      </c>
      <c r="Z1" s="150"/>
      <c r="AA1" s="150"/>
      <c r="AB1" s="150"/>
      <c r="AC1" s="150"/>
      <c r="AD1" s="151"/>
      <c r="AE1" s="152"/>
    </row>
    <row r="2" spans="1:31" ht="45.75" thickBot="1" x14ac:dyDescent="0.3">
      <c r="A2" s="86" t="s">
        <v>43</v>
      </c>
      <c r="B2" s="87" t="s">
        <v>44</v>
      </c>
      <c r="C2" s="87" t="s">
        <v>45</v>
      </c>
      <c r="D2" s="184" t="s">
        <v>46</v>
      </c>
      <c r="E2" s="87" t="s">
        <v>767</v>
      </c>
      <c r="F2" s="88" t="s">
        <v>47</v>
      </c>
      <c r="G2" s="101" t="s">
        <v>48</v>
      </c>
      <c r="H2" s="167" t="s">
        <v>729</v>
      </c>
      <c r="I2" s="167" t="s">
        <v>730</v>
      </c>
      <c r="J2" s="167" t="s">
        <v>731</v>
      </c>
      <c r="K2" s="167" t="s">
        <v>732</v>
      </c>
      <c r="L2" s="212" t="s">
        <v>733</v>
      </c>
      <c r="M2" s="214" t="s">
        <v>51</v>
      </c>
      <c r="N2" s="104" t="s">
        <v>52</v>
      </c>
      <c r="O2" s="104" t="s">
        <v>53</v>
      </c>
      <c r="P2" s="104" t="s">
        <v>20</v>
      </c>
      <c r="Q2" s="104" t="s">
        <v>22</v>
      </c>
      <c r="R2" s="105" t="s">
        <v>56</v>
      </c>
      <c r="S2" s="107" t="s">
        <v>57</v>
      </c>
      <c r="T2" s="108" t="s">
        <v>760</v>
      </c>
      <c r="U2" s="108" t="s">
        <v>402</v>
      </c>
      <c r="V2" s="108" t="s">
        <v>385</v>
      </c>
      <c r="W2" s="108" t="s">
        <v>61</v>
      </c>
      <c r="X2" s="109" t="s">
        <v>750</v>
      </c>
      <c r="Y2" s="118" t="s">
        <v>62</v>
      </c>
      <c r="Z2" s="119" t="s">
        <v>63</v>
      </c>
      <c r="AA2" s="119" t="s">
        <v>64</v>
      </c>
      <c r="AB2" s="119" t="s">
        <v>400</v>
      </c>
      <c r="AC2" s="119" t="s">
        <v>66</v>
      </c>
      <c r="AD2" s="119" t="s">
        <v>751</v>
      </c>
      <c r="AE2" s="120" t="s">
        <v>401</v>
      </c>
    </row>
    <row r="3" spans="1:31" x14ac:dyDescent="0.25">
      <c r="A3" s="82" t="s">
        <v>285</v>
      </c>
      <c r="B3" s="83" t="s">
        <v>97</v>
      </c>
      <c r="C3" s="84" t="s">
        <v>124</v>
      </c>
      <c r="D3" s="83" t="s">
        <v>28</v>
      </c>
      <c r="E3" s="84" t="s">
        <v>286</v>
      </c>
      <c r="F3" s="85" t="s">
        <v>287</v>
      </c>
      <c r="G3" s="99" t="s">
        <v>16</v>
      </c>
      <c r="H3" s="164" t="s">
        <v>288</v>
      </c>
      <c r="I3" s="164">
        <v>540.52</v>
      </c>
      <c r="J3" s="164" t="s">
        <v>87</v>
      </c>
      <c r="K3" s="232">
        <v>0</v>
      </c>
      <c r="L3" s="221">
        <v>540.52</v>
      </c>
      <c r="M3" s="215" t="s">
        <v>81</v>
      </c>
      <c r="N3" s="83">
        <v>11.14</v>
      </c>
      <c r="O3" s="83" t="s">
        <v>82</v>
      </c>
      <c r="P3" s="83">
        <v>36.9679</v>
      </c>
      <c r="Q3" s="172">
        <v>-120.255471</v>
      </c>
      <c r="R3" s="100">
        <v>21.8</v>
      </c>
      <c r="S3" s="110" t="s">
        <v>290</v>
      </c>
      <c r="T3" s="83">
        <v>600</v>
      </c>
      <c r="U3" s="83" t="s">
        <v>134</v>
      </c>
      <c r="V3" s="83" t="s">
        <v>74</v>
      </c>
      <c r="W3" s="83">
        <v>83010</v>
      </c>
      <c r="X3" s="100" t="s">
        <v>87</v>
      </c>
      <c r="Y3" s="82">
        <v>1</v>
      </c>
      <c r="Z3" s="83">
        <v>2018</v>
      </c>
      <c r="AA3" s="84">
        <v>2018</v>
      </c>
      <c r="AB3" s="83">
        <v>347.46</v>
      </c>
      <c r="AC3" s="83">
        <v>2018</v>
      </c>
      <c r="AD3" s="83">
        <v>347.46</v>
      </c>
      <c r="AE3" s="207" t="s">
        <v>103</v>
      </c>
    </row>
    <row r="4" spans="1:31" ht="270" x14ac:dyDescent="0.25">
      <c r="A4" s="78" t="s">
        <v>274</v>
      </c>
      <c r="B4" s="177" t="s">
        <v>70</v>
      </c>
      <c r="C4" s="52" t="s">
        <v>71</v>
      </c>
      <c r="D4" s="182">
        <v>18276</v>
      </c>
      <c r="E4" s="177" t="s">
        <v>275</v>
      </c>
      <c r="F4" s="74" t="s">
        <v>28</v>
      </c>
      <c r="G4" s="97" t="s">
        <v>174</v>
      </c>
      <c r="H4" s="56" t="s">
        <v>745</v>
      </c>
      <c r="I4" s="58">
        <v>3365</v>
      </c>
      <c r="J4" s="55" t="s">
        <v>87</v>
      </c>
      <c r="K4" s="231" t="s">
        <v>28</v>
      </c>
      <c r="L4" s="92">
        <v>5339.329999999999</v>
      </c>
      <c r="M4" s="216" t="s">
        <v>773</v>
      </c>
      <c r="N4" s="177">
        <v>45</v>
      </c>
      <c r="O4" s="52" t="s">
        <v>755</v>
      </c>
      <c r="P4" s="52" t="s">
        <v>757</v>
      </c>
      <c r="Q4" s="179" t="s">
        <v>758</v>
      </c>
      <c r="R4" s="74" t="s">
        <v>759</v>
      </c>
      <c r="S4" s="78" t="s">
        <v>277</v>
      </c>
      <c r="T4" s="64">
        <f>691+948.2+1666+2994+160</f>
        <v>6459.2</v>
      </c>
      <c r="U4" s="177" t="s">
        <v>86</v>
      </c>
      <c r="V4" s="60" t="s">
        <v>28</v>
      </c>
      <c r="W4" s="59" t="s">
        <v>279</v>
      </c>
      <c r="X4" s="114" t="s">
        <v>280</v>
      </c>
      <c r="Y4" s="73">
        <v>17</v>
      </c>
      <c r="Z4" s="177">
        <v>1973</v>
      </c>
      <c r="AA4" s="52">
        <v>2018</v>
      </c>
      <c r="AB4" s="54">
        <v>19000</v>
      </c>
      <c r="AC4" s="177">
        <v>2007</v>
      </c>
      <c r="AD4" s="65">
        <v>2621.79</v>
      </c>
      <c r="AE4" s="96">
        <v>21690</v>
      </c>
    </row>
    <row r="5" spans="1:31" ht="150" x14ac:dyDescent="0.25">
      <c r="A5" s="73" t="s">
        <v>281</v>
      </c>
      <c r="B5" s="51" t="s">
        <v>105</v>
      </c>
      <c r="C5" s="52" t="s">
        <v>124</v>
      </c>
      <c r="D5" s="180">
        <v>1903</v>
      </c>
      <c r="E5" s="177" t="s">
        <v>275</v>
      </c>
      <c r="F5" s="74" t="s">
        <v>28</v>
      </c>
      <c r="G5" s="97" t="s">
        <v>174</v>
      </c>
      <c r="H5" s="56" t="s">
        <v>282</v>
      </c>
      <c r="I5" s="70">
        <f>345+112.68+298.77+294.1+288.7+306.11+225.06+181.68+29.72+126.92</f>
        <v>2208.7399999999998</v>
      </c>
      <c r="J5" s="56" t="s">
        <v>746</v>
      </c>
      <c r="K5" s="231">
        <v>1276.27</v>
      </c>
      <c r="L5" s="222">
        <v>2208.7399999999998</v>
      </c>
      <c r="M5" s="217" t="s">
        <v>81</v>
      </c>
      <c r="N5" s="51" t="s">
        <v>74</v>
      </c>
      <c r="O5" s="51" t="s">
        <v>82</v>
      </c>
      <c r="P5" s="51">
        <v>36.968200000000003</v>
      </c>
      <c r="Q5" s="51">
        <v>-120.2555</v>
      </c>
      <c r="R5" s="90">
        <v>21.8</v>
      </c>
      <c r="S5" s="78" t="s">
        <v>95</v>
      </c>
      <c r="T5" s="64">
        <f>961+948.2+1666+2994+160</f>
        <v>6729.2</v>
      </c>
      <c r="U5" s="51" t="s">
        <v>86</v>
      </c>
      <c r="V5" s="60" t="s">
        <v>28</v>
      </c>
      <c r="W5" s="59" t="s">
        <v>279</v>
      </c>
      <c r="X5" s="112" t="s">
        <v>87</v>
      </c>
      <c r="Y5" s="73">
        <v>18</v>
      </c>
      <c r="Z5" s="51">
        <v>1966</v>
      </c>
      <c r="AA5" s="52">
        <v>2018</v>
      </c>
      <c r="AB5" s="54">
        <v>19000</v>
      </c>
      <c r="AC5" s="51">
        <v>2001</v>
      </c>
      <c r="AD5" s="177">
        <v>661.11</v>
      </c>
      <c r="AE5" s="121" t="s">
        <v>103</v>
      </c>
    </row>
    <row r="6" spans="1:31" ht="105" x14ac:dyDescent="0.25">
      <c r="A6" s="73" t="s">
        <v>262</v>
      </c>
      <c r="B6" s="177" t="s">
        <v>97</v>
      </c>
      <c r="C6" s="52" t="s">
        <v>124</v>
      </c>
      <c r="D6" s="177">
        <v>1940</v>
      </c>
      <c r="E6" s="52" t="s">
        <v>263</v>
      </c>
      <c r="F6" s="74" t="s">
        <v>264</v>
      </c>
      <c r="G6" s="89" t="s">
        <v>16</v>
      </c>
      <c r="H6" s="56" t="s">
        <v>265</v>
      </c>
      <c r="I6" s="56">
        <v>686.06</v>
      </c>
      <c r="J6" s="56" t="s">
        <v>573</v>
      </c>
      <c r="K6" s="130">
        <v>473.06</v>
      </c>
      <c r="L6" s="76">
        <v>686.06</v>
      </c>
      <c r="M6" s="217" t="s">
        <v>81</v>
      </c>
      <c r="N6" s="69">
        <v>6.68</v>
      </c>
      <c r="O6" s="177" t="s">
        <v>268</v>
      </c>
      <c r="P6" s="177">
        <v>36.974499999999999</v>
      </c>
      <c r="Q6" s="177">
        <v>-120.27849999999999</v>
      </c>
      <c r="R6" s="90">
        <v>20.5</v>
      </c>
      <c r="S6" s="78" t="s">
        <v>269</v>
      </c>
      <c r="T6" s="177">
        <f>320+630</f>
        <v>950</v>
      </c>
      <c r="U6" s="177" t="s">
        <v>86</v>
      </c>
      <c r="V6" s="177" t="s">
        <v>28</v>
      </c>
      <c r="W6" s="177" t="s">
        <v>271</v>
      </c>
      <c r="X6" s="114" t="s">
        <v>272</v>
      </c>
      <c r="Y6" s="73">
        <v>9</v>
      </c>
      <c r="Z6" s="177">
        <v>2010</v>
      </c>
      <c r="AA6" s="52">
        <v>2018</v>
      </c>
      <c r="AB6" s="177">
        <v>321.43</v>
      </c>
      <c r="AC6" s="177">
        <v>2017</v>
      </c>
      <c r="AD6" s="177">
        <v>0</v>
      </c>
      <c r="AE6" s="121" t="s">
        <v>103</v>
      </c>
    </row>
    <row r="7" spans="1:31" ht="105" x14ac:dyDescent="0.25">
      <c r="A7" s="73" t="s">
        <v>273</v>
      </c>
      <c r="B7" s="51" t="s">
        <v>97</v>
      </c>
      <c r="C7" s="52" t="s">
        <v>124</v>
      </c>
      <c r="D7" s="177">
        <v>1950</v>
      </c>
      <c r="E7" s="52" t="s">
        <v>263</v>
      </c>
      <c r="F7" s="74" t="s">
        <v>264</v>
      </c>
      <c r="G7" s="89" t="s">
        <v>16</v>
      </c>
      <c r="H7" s="56" t="s">
        <v>265</v>
      </c>
      <c r="I7" s="56">
        <v>686.06</v>
      </c>
      <c r="J7" s="56" t="s">
        <v>573</v>
      </c>
      <c r="K7" s="130">
        <v>473.06</v>
      </c>
      <c r="L7" s="76">
        <v>686.06</v>
      </c>
      <c r="M7" s="217" t="s">
        <v>81</v>
      </c>
      <c r="N7" s="177">
        <v>7.13</v>
      </c>
      <c r="O7" s="51" t="s">
        <v>268</v>
      </c>
      <c r="P7" s="177">
        <v>36.9711</v>
      </c>
      <c r="Q7" s="177">
        <v>-120.2567</v>
      </c>
      <c r="R7" s="90">
        <v>21.8</v>
      </c>
      <c r="S7" s="78" t="s">
        <v>269</v>
      </c>
      <c r="T7" s="177">
        <f>320+630</f>
        <v>950</v>
      </c>
      <c r="U7" s="51" t="s">
        <v>134</v>
      </c>
      <c r="V7" s="177" t="s">
        <v>259</v>
      </c>
      <c r="W7" s="177" t="s">
        <v>271</v>
      </c>
      <c r="X7" s="114" t="s">
        <v>272</v>
      </c>
      <c r="Y7" s="73">
        <v>8</v>
      </c>
      <c r="Z7" s="177">
        <v>2011</v>
      </c>
      <c r="AA7" s="52">
        <v>2018</v>
      </c>
      <c r="AB7" s="177">
        <v>321.43</v>
      </c>
      <c r="AC7" s="51">
        <v>2017</v>
      </c>
      <c r="AD7" s="51">
        <v>0</v>
      </c>
      <c r="AE7" s="121" t="s">
        <v>103</v>
      </c>
    </row>
    <row r="8" spans="1:31" ht="75" x14ac:dyDescent="0.25">
      <c r="A8" s="73" t="s">
        <v>146</v>
      </c>
      <c r="B8" s="51" t="s">
        <v>97</v>
      </c>
      <c r="C8" s="52" t="s">
        <v>98</v>
      </c>
      <c r="D8" s="177">
        <v>1950</v>
      </c>
      <c r="E8" s="52" t="s">
        <v>147</v>
      </c>
      <c r="F8" s="74" t="s">
        <v>148</v>
      </c>
      <c r="G8" s="89" t="s">
        <v>16</v>
      </c>
      <c r="H8" s="11" t="s">
        <v>388</v>
      </c>
      <c r="I8" s="56" t="s">
        <v>740</v>
      </c>
      <c r="J8" s="11" t="s">
        <v>388</v>
      </c>
      <c r="K8" s="130" t="s">
        <v>740</v>
      </c>
      <c r="L8" s="223">
        <v>918.91</v>
      </c>
      <c r="M8" s="217" t="s">
        <v>81</v>
      </c>
      <c r="N8" s="51">
        <v>5</v>
      </c>
      <c r="O8" s="177" t="s">
        <v>82</v>
      </c>
      <c r="P8" s="177">
        <v>37.026299999999999</v>
      </c>
      <c r="Q8" s="177">
        <v>-120.5311</v>
      </c>
      <c r="R8" s="90">
        <v>3.9</v>
      </c>
      <c r="S8" s="78" t="s">
        <v>150</v>
      </c>
      <c r="T8" s="177">
        <f>75+457+147+147</f>
        <v>826</v>
      </c>
      <c r="U8" s="51" t="s">
        <v>134</v>
      </c>
      <c r="V8" s="177" t="s">
        <v>152</v>
      </c>
      <c r="W8" s="52" t="s">
        <v>87</v>
      </c>
      <c r="X8" s="112" t="s">
        <v>87</v>
      </c>
      <c r="Y8" s="73">
        <v>10</v>
      </c>
      <c r="Z8" s="51">
        <v>2009</v>
      </c>
      <c r="AA8" s="52">
        <v>2018</v>
      </c>
      <c r="AB8" s="54">
        <v>1960</v>
      </c>
      <c r="AC8" s="51">
        <v>2017</v>
      </c>
      <c r="AD8" s="177">
        <v>0</v>
      </c>
      <c r="AE8" s="121" t="s">
        <v>103</v>
      </c>
    </row>
    <row r="9" spans="1:31" ht="30" x14ac:dyDescent="0.25">
      <c r="A9" s="73" t="s">
        <v>254</v>
      </c>
      <c r="B9" s="177" t="s">
        <v>97</v>
      </c>
      <c r="C9" s="52" t="s">
        <v>124</v>
      </c>
      <c r="D9" s="177">
        <v>1997</v>
      </c>
      <c r="E9" s="52" t="s">
        <v>255</v>
      </c>
      <c r="F9" s="74" t="s">
        <v>256</v>
      </c>
      <c r="G9" s="89" t="s">
        <v>16</v>
      </c>
      <c r="H9" s="56" t="s">
        <v>257</v>
      </c>
      <c r="I9" s="56">
        <v>93.39</v>
      </c>
      <c r="J9" s="56" t="s">
        <v>257</v>
      </c>
      <c r="K9" s="130">
        <v>86</v>
      </c>
      <c r="L9" s="76">
        <v>93.389999999999986</v>
      </c>
      <c r="M9" s="217" t="s">
        <v>81</v>
      </c>
      <c r="N9" s="177">
        <v>2.4510000000000001</v>
      </c>
      <c r="O9" s="177" t="s">
        <v>82</v>
      </c>
      <c r="P9" s="177">
        <v>37.008400000000002</v>
      </c>
      <c r="Q9" s="174">
        <v>-119.9997</v>
      </c>
      <c r="R9" s="90">
        <v>38</v>
      </c>
      <c r="S9" s="78" t="s">
        <v>240</v>
      </c>
      <c r="T9" s="177">
        <v>82</v>
      </c>
      <c r="U9" s="177" t="s">
        <v>134</v>
      </c>
      <c r="V9" s="177" t="s">
        <v>259</v>
      </c>
      <c r="W9" s="51" t="s">
        <v>87</v>
      </c>
      <c r="X9" s="90" t="s">
        <v>24</v>
      </c>
      <c r="Y9" s="73">
        <v>10</v>
      </c>
      <c r="Z9" s="177">
        <v>2009</v>
      </c>
      <c r="AA9" s="52">
        <v>2018</v>
      </c>
      <c r="AB9" s="177">
        <v>387.32</v>
      </c>
      <c r="AC9" s="177">
        <v>2018</v>
      </c>
      <c r="AD9" s="177">
        <v>139.13</v>
      </c>
      <c r="AE9" s="121" t="s">
        <v>103</v>
      </c>
    </row>
    <row r="10" spans="1:31" ht="105" x14ac:dyDescent="0.25">
      <c r="A10" s="73" t="s">
        <v>116</v>
      </c>
      <c r="B10" s="51" t="s">
        <v>97</v>
      </c>
      <c r="C10" s="52" t="s">
        <v>98</v>
      </c>
      <c r="D10" s="177">
        <v>1950</v>
      </c>
      <c r="E10" s="52" t="s">
        <v>117</v>
      </c>
      <c r="F10" s="74" t="s">
        <v>118</v>
      </c>
      <c r="G10" s="89" t="s">
        <v>16</v>
      </c>
      <c r="H10" s="56" t="s">
        <v>749</v>
      </c>
      <c r="I10" s="56" t="s">
        <v>737</v>
      </c>
      <c r="J10" s="56" t="s">
        <v>749</v>
      </c>
      <c r="K10" s="130" t="s">
        <v>737</v>
      </c>
      <c r="L10" s="224">
        <v>986.66</v>
      </c>
      <c r="M10" s="217" t="s">
        <v>81</v>
      </c>
      <c r="N10" s="177">
        <v>5</v>
      </c>
      <c r="O10" s="177" t="s">
        <v>82</v>
      </c>
      <c r="P10" s="177">
        <v>37.0501</v>
      </c>
      <c r="Q10" s="177">
        <v>-120.5355</v>
      </c>
      <c r="R10" s="90">
        <v>2.2000000000000002</v>
      </c>
      <c r="S10" s="78" t="s">
        <v>120</v>
      </c>
      <c r="T10" s="54">
        <v>150</v>
      </c>
      <c r="U10" s="177" t="s">
        <v>86</v>
      </c>
      <c r="V10" s="60" t="s">
        <v>28</v>
      </c>
      <c r="W10" s="60" t="s">
        <v>122</v>
      </c>
      <c r="X10" s="112" t="s">
        <v>87</v>
      </c>
      <c r="Y10" s="73">
        <v>10</v>
      </c>
      <c r="Z10" s="177">
        <v>2009</v>
      </c>
      <c r="AA10" s="52">
        <v>2018</v>
      </c>
      <c r="AB10" s="177">
        <v>277.5</v>
      </c>
      <c r="AC10" s="177">
        <v>2011</v>
      </c>
      <c r="AD10" s="177">
        <v>0</v>
      </c>
      <c r="AE10" s="121" t="s">
        <v>103</v>
      </c>
    </row>
    <row r="11" spans="1:31" ht="75" x14ac:dyDescent="0.25">
      <c r="A11" s="73" t="s">
        <v>144</v>
      </c>
      <c r="B11" s="51" t="s">
        <v>97</v>
      </c>
      <c r="C11" s="52" t="s">
        <v>98</v>
      </c>
      <c r="D11" s="177">
        <v>1950</v>
      </c>
      <c r="E11" s="52" t="s">
        <v>117</v>
      </c>
      <c r="F11" s="74" t="s">
        <v>28</v>
      </c>
      <c r="G11" s="89" t="s">
        <v>16</v>
      </c>
      <c r="H11" s="158" t="s">
        <v>387</v>
      </c>
      <c r="I11" s="56" t="s">
        <v>739</v>
      </c>
      <c r="J11" s="158" t="s">
        <v>387</v>
      </c>
      <c r="K11" s="130" t="s">
        <v>739</v>
      </c>
      <c r="L11" s="224">
        <v>95.83</v>
      </c>
      <c r="M11" s="217" t="s">
        <v>81</v>
      </c>
      <c r="N11" s="51">
        <v>5</v>
      </c>
      <c r="O11" s="51" t="s">
        <v>82</v>
      </c>
      <c r="P11" s="51">
        <v>37.018500000000003</v>
      </c>
      <c r="Q11" s="51">
        <v>-120.5192</v>
      </c>
      <c r="R11" s="90">
        <v>4.8</v>
      </c>
      <c r="S11" s="78" t="s">
        <v>145</v>
      </c>
      <c r="T11" s="177">
        <v>296</v>
      </c>
      <c r="U11" s="51" t="s">
        <v>86</v>
      </c>
      <c r="V11" s="60" t="s">
        <v>28</v>
      </c>
      <c r="W11" s="60" t="s">
        <v>87</v>
      </c>
      <c r="X11" s="112" t="s">
        <v>87</v>
      </c>
      <c r="Y11" s="73">
        <v>10</v>
      </c>
      <c r="Z11" s="51">
        <v>2009</v>
      </c>
      <c r="AA11" s="52">
        <v>2018</v>
      </c>
      <c r="AB11" s="64">
        <v>1148.4000000000001</v>
      </c>
      <c r="AC11" s="51">
        <v>2011</v>
      </c>
      <c r="AD11" s="51">
        <v>0</v>
      </c>
      <c r="AE11" s="121" t="s">
        <v>103</v>
      </c>
    </row>
    <row r="12" spans="1:31" ht="30" x14ac:dyDescent="0.25">
      <c r="A12" s="73" t="s">
        <v>236</v>
      </c>
      <c r="B12" s="51" t="s">
        <v>97</v>
      </c>
      <c r="C12" s="52" t="s">
        <v>124</v>
      </c>
      <c r="D12" s="177">
        <v>1997</v>
      </c>
      <c r="E12" s="52" t="s">
        <v>237</v>
      </c>
      <c r="F12" s="74" t="s">
        <v>238</v>
      </c>
      <c r="G12" s="89" t="s">
        <v>16</v>
      </c>
      <c r="H12" s="61" t="s">
        <v>239</v>
      </c>
      <c r="I12" s="55">
        <v>41.7</v>
      </c>
      <c r="J12" s="61" t="s">
        <v>239</v>
      </c>
      <c r="K12" s="231">
        <v>44</v>
      </c>
      <c r="L12" s="224">
        <v>53.24</v>
      </c>
      <c r="M12" s="217" t="s">
        <v>81</v>
      </c>
      <c r="N12" s="51">
        <v>2</v>
      </c>
      <c r="O12" s="51" t="s">
        <v>82</v>
      </c>
      <c r="P12" s="51">
        <v>37.008699999999997</v>
      </c>
      <c r="Q12" s="51">
        <v>-119.99720000000001</v>
      </c>
      <c r="R12" s="90">
        <v>38</v>
      </c>
      <c r="S12" s="78" t="s">
        <v>240</v>
      </c>
      <c r="T12" s="177">
        <v>21.24</v>
      </c>
      <c r="U12" s="51" t="s">
        <v>86</v>
      </c>
      <c r="V12" s="60" t="s">
        <v>28</v>
      </c>
      <c r="W12" s="60" t="s">
        <v>87</v>
      </c>
      <c r="X12" s="112" t="s">
        <v>24</v>
      </c>
      <c r="Y12" s="73">
        <v>10</v>
      </c>
      <c r="Z12" s="51">
        <v>2009</v>
      </c>
      <c r="AA12" s="52">
        <v>2018</v>
      </c>
      <c r="AB12" s="177">
        <v>167.5</v>
      </c>
      <c r="AC12" s="51">
        <v>2009</v>
      </c>
      <c r="AD12" s="51">
        <v>35.393999999999998</v>
      </c>
      <c r="AE12" s="121" t="s">
        <v>103</v>
      </c>
    </row>
    <row r="13" spans="1:31" ht="60" x14ac:dyDescent="0.25">
      <c r="A13" s="73" t="s">
        <v>210</v>
      </c>
      <c r="B13" s="177" t="s">
        <v>70</v>
      </c>
      <c r="C13" s="52" t="s">
        <v>71</v>
      </c>
      <c r="D13" s="178">
        <v>16505</v>
      </c>
      <c r="E13" s="52" t="s">
        <v>112</v>
      </c>
      <c r="F13" s="74" t="s">
        <v>211</v>
      </c>
      <c r="G13" s="89" t="s">
        <v>212</v>
      </c>
      <c r="H13" s="56" t="s">
        <v>213</v>
      </c>
      <c r="I13" s="160">
        <v>1662.7</v>
      </c>
      <c r="J13" s="55" t="s">
        <v>87</v>
      </c>
      <c r="K13" s="231" t="s">
        <v>28</v>
      </c>
      <c r="L13" s="225">
        <v>5039.8999999999996</v>
      </c>
      <c r="M13" s="217" t="s">
        <v>81</v>
      </c>
      <c r="N13" s="52">
        <v>17.5</v>
      </c>
      <c r="O13" s="177" t="s">
        <v>82</v>
      </c>
      <c r="P13" s="174">
        <v>36.969563350000001</v>
      </c>
      <c r="Q13" s="174">
        <v>-120.422286</v>
      </c>
      <c r="R13" s="90">
        <v>11.8</v>
      </c>
      <c r="S13" s="78" t="s">
        <v>215</v>
      </c>
      <c r="T13" s="64">
        <v>1662.2</v>
      </c>
      <c r="U13" s="177" t="s">
        <v>86</v>
      </c>
      <c r="V13" s="177" t="s">
        <v>28</v>
      </c>
      <c r="W13" s="52" t="s">
        <v>216</v>
      </c>
      <c r="X13" s="90" t="s">
        <v>87</v>
      </c>
      <c r="Y13" s="73">
        <v>28</v>
      </c>
      <c r="Z13" s="177">
        <v>1987</v>
      </c>
      <c r="AA13" s="52">
        <v>2018</v>
      </c>
      <c r="AB13" s="54">
        <v>26800</v>
      </c>
      <c r="AC13" s="177">
        <v>1997</v>
      </c>
      <c r="AD13" s="177">
        <v>0</v>
      </c>
      <c r="AE13" s="98">
        <v>5727.4</v>
      </c>
    </row>
    <row r="14" spans="1:31" ht="90" x14ac:dyDescent="0.25">
      <c r="A14" s="73" t="s">
        <v>111</v>
      </c>
      <c r="B14" s="51" t="s">
        <v>97</v>
      </c>
      <c r="C14" s="52" t="s">
        <v>98</v>
      </c>
      <c r="D14" s="177">
        <v>1950</v>
      </c>
      <c r="E14" s="52" t="s">
        <v>112</v>
      </c>
      <c r="F14" s="74" t="s">
        <v>113</v>
      </c>
      <c r="G14" s="89" t="s">
        <v>16</v>
      </c>
      <c r="H14" s="56" t="s">
        <v>390</v>
      </c>
      <c r="I14" s="56" t="s">
        <v>736</v>
      </c>
      <c r="J14" s="56" t="s">
        <v>390</v>
      </c>
      <c r="K14" s="130" t="s">
        <v>736</v>
      </c>
      <c r="L14" s="224">
        <v>347.63</v>
      </c>
      <c r="M14" s="217" t="s">
        <v>81</v>
      </c>
      <c r="N14" s="51">
        <v>6</v>
      </c>
      <c r="O14" s="51" t="s">
        <v>82</v>
      </c>
      <c r="P14" s="174">
        <v>37.012</v>
      </c>
      <c r="Q14" s="177">
        <v>-120.5018</v>
      </c>
      <c r="R14" s="90">
        <v>5.8</v>
      </c>
      <c r="S14" s="78" t="s">
        <v>115</v>
      </c>
      <c r="T14" s="51">
        <v>372</v>
      </c>
      <c r="U14" s="51" t="s">
        <v>86</v>
      </c>
      <c r="V14" s="60" t="s">
        <v>28</v>
      </c>
      <c r="W14" s="59" t="s">
        <v>87</v>
      </c>
      <c r="X14" s="112" t="s">
        <v>87</v>
      </c>
      <c r="Y14" s="73">
        <v>10</v>
      </c>
      <c r="Z14" s="51">
        <v>2009</v>
      </c>
      <c r="AA14" s="52">
        <v>2018</v>
      </c>
      <c r="AB14" s="54">
        <v>1540</v>
      </c>
      <c r="AC14" s="51">
        <v>2011</v>
      </c>
      <c r="AD14" s="51">
        <v>0</v>
      </c>
      <c r="AE14" s="121" t="s">
        <v>103</v>
      </c>
    </row>
    <row r="15" spans="1:31" ht="90" x14ac:dyDescent="0.25">
      <c r="A15" s="73" t="s">
        <v>232</v>
      </c>
      <c r="B15" s="51" t="s">
        <v>105</v>
      </c>
      <c r="C15" s="52" t="s">
        <v>106</v>
      </c>
      <c r="D15" s="177">
        <v>1914</v>
      </c>
      <c r="E15" s="52" t="s">
        <v>112</v>
      </c>
      <c r="F15" s="74" t="s">
        <v>233</v>
      </c>
      <c r="G15" s="89" t="s">
        <v>16</v>
      </c>
      <c r="H15" s="56" t="s">
        <v>748</v>
      </c>
      <c r="I15" s="68">
        <v>2676</v>
      </c>
      <c r="J15" s="56" t="s">
        <v>748</v>
      </c>
      <c r="K15" s="130">
        <v>2676</v>
      </c>
      <c r="L15" s="226">
        <v>10893.97</v>
      </c>
      <c r="M15" s="217" t="s">
        <v>81</v>
      </c>
      <c r="N15" s="177">
        <v>100</v>
      </c>
      <c r="O15" s="177" t="s">
        <v>82</v>
      </c>
      <c r="P15" s="174">
        <v>36.974494440000001</v>
      </c>
      <c r="Q15" s="174">
        <v>-120.38210556</v>
      </c>
      <c r="R15" s="90">
        <v>14.4</v>
      </c>
      <c r="S15" s="78" t="s">
        <v>132</v>
      </c>
      <c r="T15" s="54">
        <v>4674</v>
      </c>
      <c r="U15" s="177" t="s">
        <v>86</v>
      </c>
      <c r="V15" s="60" t="s">
        <v>28</v>
      </c>
      <c r="W15" s="59" t="s">
        <v>235</v>
      </c>
      <c r="X15" s="112" t="s">
        <v>87</v>
      </c>
      <c r="Y15" s="73">
        <v>5</v>
      </c>
      <c r="Z15" s="177">
        <v>2008</v>
      </c>
      <c r="AA15" s="52">
        <v>2018</v>
      </c>
      <c r="AB15" s="54">
        <v>25420</v>
      </c>
      <c r="AC15" s="177">
        <v>2017</v>
      </c>
      <c r="AD15" s="64">
        <v>1185.2</v>
      </c>
      <c r="AE15" s="121" t="s">
        <v>103</v>
      </c>
    </row>
    <row r="16" spans="1:31" ht="135" x14ac:dyDescent="0.25">
      <c r="A16" s="73" t="s">
        <v>201</v>
      </c>
      <c r="B16" s="51" t="s">
        <v>97</v>
      </c>
      <c r="C16" s="52" t="s">
        <v>124</v>
      </c>
      <c r="D16" s="177">
        <v>1965</v>
      </c>
      <c r="E16" s="52" t="s">
        <v>202</v>
      </c>
      <c r="F16" s="74" t="s">
        <v>28</v>
      </c>
      <c r="G16" s="89" t="s">
        <v>16</v>
      </c>
      <c r="H16" s="56" t="s">
        <v>791</v>
      </c>
      <c r="I16" s="55">
        <v>320</v>
      </c>
      <c r="J16" s="56" t="s">
        <v>799</v>
      </c>
      <c r="K16" s="231">
        <v>186.5</v>
      </c>
      <c r="L16" s="224">
        <v>459.72</v>
      </c>
      <c r="M16" s="217" t="s">
        <v>81</v>
      </c>
      <c r="N16" s="177">
        <v>2.33</v>
      </c>
      <c r="O16" s="51" t="s">
        <v>82</v>
      </c>
      <c r="P16" s="174">
        <v>37.025061999999998</v>
      </c>
      <c r="Q16" s="174">
        <v>-119.965475</v>
      </c>
      <c r="R16" s="90">
        <v>40.5</v>
      </c>
      <c r="S16" s="78" t="s">
        <v>203</v>
      </c>
      <c r="T16" s="177">
        <f>230+70</f>
        <v>300</v>
      </c>
      <c r="U16" s="177" t="s">
        <v>134</v>
      </c>
      <c r="V16" s="177" t="s">
        <v>74</v>
      </c>
      <c r="W16" s="177" t="s">
        <v>87</v>
      </c>
      <c r="X16" s="112" t="s">
        <v>24</v>
      </c>
      <c r="Y16" s="73">
        <v>2</v>
      </c>
      <c r="Z16" s="177">
        <v>2017</v>
      </c>
      <c r="AA16" s="52">
        <v>2018</v>
      </c>
      <c r="AB16" s="177">
        <v>351.64</v>
      </c>
      <c r="AC16" s="177">
        <v>2018</v>
      </c>
      <c r="AD16" s="177">
        <v>295.8075</v>
      </c>
      <c r="AE16" s="121" t="s">
        <v>103</v>
      </c>
    </row>
    <row r="17" spans="1:31" x14ac:dyDescent="0.25">
      <c r="A17" s="73" t="s">
        <v>204</v>
      </c>
      <c r="B17" s="51" t="s">
        <v>97</v>
      </c>
      <c r="C17" s="52" t="s">
        <v>124</v>
      </c>
      <c r="D17" s="177">
        <v>1960</v>
      </c>
      <c r="E17" s="52" t="s">
        <v>202</v>
      </c>
      <c r="F17" s="74" t="s">
        <v>205</v>
      </c>
      <c r="G17" s="89" t="s">
        <v>16</v>
      </c>
      <c r="H17" s="55" t="s">
        <v>206</v>
      </c>
      <c r="I17" s="55">
        <v>40</v>
      </c>
      <c r="J17" s="55" t="s">
        <v>206</v>
      </c>
      <c r="K17" s="231">
        <v>48</v>
      </c>
      <c r="L17" s="224">
        <v>73.7</v>
      </c>
      <c r="M17" s="217" t="s">
        <v>81</v>
      </c>
      <c r="N17" s="51">
        <v>0.47</v>
      </c>
      <c r="O17" s="51" t="s">
        <v>82</v>
      </c>
      <c r="P17" s="174">
        <v>36.997539000000003</v>
      </c>
      <c r="Q17" s="174">
        <v>-120.01115900000001</v>
      </c>
      <c r="R17" s="90">
        <v>37</v>
      </c>
      <c r="S17" s="78" t="s">
        <v>208</v>
      </c>
      <c r="T17" s="177">
        <v>40</v>
      </c>
      <c r="U17" s="51" t="s">
        <v>134</v>
      </c>
      <c r="V17" s="177" t="s">
        <v>74</v>
      </c>
      <c r="W17" s="177" t="s">
        <v>87</v>
      </c>
      <c r="X17" s="112" t="s">
        <v>24</v>
      </c>
      <c r="Y17" s="73">
        <v>2</v>
      </c>
      <c r="Z17" s="177">
        <v>2017</v>
      </c>
      <c r="AA17" s="52">
        <v>2018</v>
      </c>
      <c r="AB17" s="177">
        <v>44.16</v>
      </c>
      <c r="AC17" s="51">
        <v>2017</v>
      </c>
      <c r="AD17" s="177">
        <v>22.081</v>
      </c>
      <c r="AE17" s="121" t="s">
        <v>103</v>
      </c>
    </row>
    <row r="18" spans="1:31" ht="30" x14ac:dyDescent="0.25">
      <c r="A18" s="75" t="s">
        <v>194</v>
      </c>
      <c r="B18" s="55" t="s">
        <v>97</v>
      </c>
      <c r="C18" s="56" t="s">
        <v>124</v>
      </c>
      <c r="D18" s="181">
        <v>1968</v>
      </c>
      <c r="E18" s="56" t="s">
        <v>195</v>
      </c>
      <c r="F18" s="76" t="s">
        <v>196</v>
      </c>
      <c r="G18" s="91" t="s">
        <v>16</v>
      </c>
      <c r="H18" s="56" t="s">
        <v>197</v>
      </c>
      <c r="I18" s="56">
        <v>175.96</v>
      </c>
      <c r="J18" s="56" t="s">
        <v>197</v>
      </c>
      <c r="K18" s="130">
        <v>302.24</v>
      </c>
      <c r="L18" s="76">
        <v>302.24</v>
      </c>
      <c r="M18" s="218" t="s">
        <v>81</v>
      </c>
      <c r="N18" s="55" t="s">
        <v>74</v>
      </c>
      <c r="O18" s="55" t="s">
        <v>82</v>
      </c>
      <c r="P18" s="55">
        <v>37.016599999999997</v>
      </c>
      <c r="Q18" s="55">
        <v>-119.9845</v>
      </c>
      <c r="R18" s="90">
        <v>39.299999999999997</v>
      </c>
      <c r="S18" s="111" t="s">
        <v>199</v>
      </c>
      <c r="T18" s="55">
        <v>72</v>
      </c>
      <c r="U18" s="55" t="s">
        <v>86</v>
      </c>
      <c r="V18" s="61" t="s">
        <v>28</v>
      </c>
      <c r="W18" s="60" t="s">
        <v>87</v>
      </c>
      <c r="X18" s="112" t="s">
        <v>24</v>
      </c>
      <c r="Y18" s="111">
        <v>7</v>
      </c>
      <c r="Z18" s="56">
        <v>2010</v>
      </c>
      <c r="AA18" s="56">
        <v>2017</v>
      </c>
      <c r="AB18" s="55">
        <v>259</v>
      </c>
      <c r="AC18" s="55">
        <v>2010</v>
      </c>
      <c r="AD18" s="55">
        <v>0</v>
      </c>
      <c r="AE18" s="121" t="s">
        <v>103</v>
      </c>
    </row>
    <row r="19" spans="1:31" ht="75" x14ac:dyDescent="0.25">
      <c r="A19" s="73" t="s">
        <v>181</v>
      </c>
      <c r="B19" s="51" t="s">
        <v>70</v>
      </c>
      <c r="C19" s="52" t="s">
        <v>71</v>
      </c>
      <c r="D19" s="178">
        <v>20732</v>
      </c>
      <c r="E19" s="177" t="s">
        <v>25</v>
      </c>
      <c r="F19" s="74" t="s">
        <v>182</v>
      </c>
      <c r="G19" s="97" t="s">
        <v>183</v>
      </c>
      <c r="H19" s="56" t="s">
        <v>184</v>
      </c>
      <c r="I19" s="58">
        <v>304</v>
      </c>
      <c r="J19" s="55" t="s">
        <v>87</v>
      </c>
      <c r="K19" s="231" t="s">
        <v>28</v>
      </c>
      <c r="L19" s="222">
        <v>1114.69</v>
      </c>
      <c r="M19" s="217" t="s">
        <v>94</v>
      </c>
      <c r="N19" s="66">
        <v>25</v>
      </c>
      <c r="O19" s="51" t="s">
        <v>82</v>
      </c>
      <c r="P19" s="174">
        <v>37.033661549999998</v>
      </c>
      <c r="Q19" s="174">
        <v>-119.95082399</v>
      </c>
      <c r="R19" s="90">
        <v>41.6</v>
      </c>
      <c r="S19" s="78" t="s">
        <v>186</v>
      </c>
      <c r="T19" s="180" t="s">
        <v>28</v>
      </c>
      <c r="U19" s="51" t="s">
        <v>86</v>
      </c>
      <c r="V19" s="60" t="s">
        <v>28</v>
      </c>
      <c r="W19" s="60" t="s">
        <v>87</v>
      </c>
      <c r="X19" s="112" t="s">
        <v>24</v>
      </c>
      <c r="Y19" s="102">
        <v>40</v>
      </c>
      <c r="Z19" s="180">
        <v>1970</v>
      </c>
      <c r="AA19" s="179">
        <v>2018</v>
      </c>
      <c r="AB19" s="54">
        <v>13019</v>
      </c>
      <c r="AC19" s="51">
        <v>2006</v>
      </c>
      <c r="AD19" s="51">
        <v>757</v>
      </c>
      <c r="AE19" s="96">
        <v>4700</v>
      </c>
    </row>
    <row r="20" spans="1:31" ht="30" x14ac:dyDescent="0.25">
      <c r="A20" s="73" t="s">
        <v>188</v>
      </c>
      <c r="B20" s="51" t="s">
        <v>189</v>
      </c>
      <c r="C20" s="52" t="s">
        <v>190</v>
      </c>
      <c r="D20" s="179" t="s">
        <v>191</v>
      </c>
      <c r="E20" s="177" t="s">
        <v>25</v>
      </c>
      <c r="F20" s="74" t="s">
        <v>182</v>
      </c>
      <c r="G20" s="97" t="s">
        <v>16</v>
      </c>
      <c r="H20" s="157" t="s">
        <v>389</v>
      </c>
      <c r="I20" s="159">
        <v>127075</v>
      </c>
      <c r="J20" s="157" t="s">
        <v>87</v>
      </c>
      <c r="K20" s="233" t="s">
        <v>28</v>
      </c>
      <c r="L20" s="227">
        <v>127075</v>
      </c>
      <c r="M20" s="217" t="s">
        <v>81</v>
      </c>
      <c r="N20" s="51">
        <v>200</v>
      </c>
      <c r="O20" s="51" t="s">
        <v>82</v>
      </c>
      <c r="P20" s="174">
        <v>36.984552309999998</v>
      </c>
      <c r="Q20" s="174">
        <v>-120.02581855</v>
      </c>
      <c r="R20" s="90">
        <v>35.799999999999997</v>
      </c>
      <c r="S20" s="78" t="s">
        <v>95</v>
      </c>
      <c r="T20" s="67">
        <f>235+7507+177+489+413+4754+60+247+106+12</f>
        <v>14000</v>
      </c>
      <c r="U20" s="51" t="s">
        <v>86</v>
      </c>
      <c r="V20" s="60" t="s">
        <v>28</v>
      </c>
      <c r="W20" s="59" t="s">
        <v>391</v>
      </c>
      <c r="X20" s="112" t="s">
        <v>24</v>
      </c>
      <c r="Y20" s="102">
        <v>29</v>
      </c>
      <c r="Z20" s="180">
        <v>1985</v>
      </c>
      <c r="AA20" s="179">
        <v>2018</v>
      </c>
      <c r="AB20" s="54">
        <v>71519</v>
      </c>
      <c r="AC20" s="51">
        <v>2017</v>
      </c>
      <c r="AD20" s="54">
        <v>13808</v>
      </c>
      <c r="AE20" s="92">
        <v>144793</v>
      </c>
    </row>
    <row r="21" spans="1:31" ht="30" x14ac:dyDescent="0.25">
      <c r="A21" s="73" t="s">
        <v>171</v>
      </c>
      <c r="B21" s="51" t="s">
        <v>105</v>
      </c>
      <c r="C21" s="52" t="s">
        <v>124</v>
      </c>
      <c r="D21" s="180">
        <v>1984</v>
      </c>
      <c r="E21" s="52" t="s">
        <v>172</v>
      </c>
      <c r="F21" s="74" t="s">
        <v>173</v>
      </c>
      <c r="G21" s="97" t="s">
        <v>174</v>
      </c>
      <c r="H21" s="56" t="s">
        <v>175</v>
      </c>
      <c r="I21" s="55">
        <v>148.54</v>
      </c>
      <c r="J21" s="56" t="s">
        <v>175</v>
      </c>
      <c r="K21" s="231">
        <v>148.54</v>
      </c>
      <c r="L21" s="224">
        <v>148.54</v>
      </c>
      <c r="M21" s="217" t="s">
        <v>81</v>
      </c>
      <c r="N21" s="60">
        <v>1.34</v>
      </c>
      <c r="O21" s="51" t="s">
        <v>82</v>
      </c>
      <c r="P21" s="174">
        <v>36.992222220000002</v>
      </c>
      <c r="Q21" s="174">
        <v>-120.01555556</v>
      </c>
      <c r="R21" s="90">
        <v>36.6</v>
      </c>
      <c r="S21" s="78" t="s">
        <v>176</v>
      </c>
      <c r="T21" s="177">
        <v>160</v>
      </c>
      <c r="U21" s="60" t="s">
        <v>86</v>
      </c>
      <c r="V21" s="60" t="s">
        <v>28</v>
      </c>
      <c r="W21" s="60" t="s">
        <v>87</v>
      </c>
      <c r="X21" s="114" t="s">
        <v>180</v>
      </c>
      <c r="Y21" s="78">
        <v>3</v>
      </c>
      <c r="Z21" s="52">
        <v>2012</v>
      </c>
      <c r="AA21" s="52">
        <v>2017</v>
      </c>
      <c r="AB21" s="60">
        <v>199.71</v>
      </c>
      <c r="AC21" s="60">
        <v>2017</v>
      </c>
      <c r="AD21" s="60">
        <v>151.27000000000001</v>
      </c>
      <c r="AE21" s="112" t="s">
        <v>103</v>
      </c>
    </row>
    <row r="22" spans="1:31" ht="60" x14ac:dyDescent="0.25">
      <c r="A22" s="73" t="s">
        <v>69</v>
      </c>
      <c r="B22" s="51" t="s">
        <v>70</v>
      </c>
      <c r="C22" s="52" t="s">
        <v>71</v>
      </c>
      <c r="D22" s="178">
        <v>20043</v>
      </c>
      <c r="E22" s="177" t="s">
        <v>72</v>
      </c>
      <c r="F22" s="74" t="s">
        <v>73</v>
      </c>
      <c r="G22" s="89" t="s">
        <v>16</v>
      </c>
      <c r="H22" s="56" t="s">
        <v>75</v>
      </c>
      <c r="I22" s="55">
        <v>357</v>
      </c>
      <c r="J22" s="56" t="s">
        <v>87</v>
      </c>
      <c r="K22" s="231" t="s">
        <v>28</v>
      </c>
      <c r="L22" s="92">
        <v>1250</v>
      </c>
      <c r="M22" s="217" t="s">
        <v>81</v>
      </c>
      <c r="N22" s="51">
        <v>3.2</v>
      </c>
      <c r="O22" s="177" t="s">
        <v>82</v>
      </c>
      <c r="P22" s="174">
        <v>37.072847459999998</v>
      </c>
      <c r="Q22" s="174">
        <v>-120.5510586</v>
      </c>
      <c r="R22" s="90">
        <v>0.26</v>
      </c>
      <c r="S22" s="78" t="s">
        <v>84</v>
      </c>
      <c r="T22" s="177">
        <v>348</v>
      </c>
      <c r="U22" s="51" t="s">
        <v>86</v>
      </c>
      <c r="V22" s="51" t="s">
        <v>28</v>
      </c>
      <c r="W22" s="177" t="s">
        <v>87</v>
      </c>
      <c r="X22" s="90" t="s">
        <v>87</v>
      </c>
      <c r="Y22" s="73">
        <v>23</v>
      </c>
      <c r="Z22" s="51">
        <v>1986</v>
      </c>
      <c r="AA22" s="52">
        <v>2018</v>
      </c>
      <c r="AB22" s="54">
        <v>2105</v>
      </c>
      <c r="AC22" s="51">
        <v>1993</v>
      </c>
      <c r="AD22" s="177">
        <v>0</v>
      </c>
      <c r="AE22" s="90">
        <v>856.9</v>
      </c>
    </row>
    <row r="23" spans="1:31" ht="45" x14ac:dyDescent="0.25">
      <c r="A23" s="73" t="s">
        <v>96</v>
      </c>
      <c r="B23" s="51" t="s">
        <v>97</v>
      </c>
      <c r="C23" s="52" t="s">
        <v>98</v>
      </c>
      <c r="D23" s="177">
        <v>1952</v>
      </c>
      <c r="E23" s="52" t="s">
        <v>72</v>
      </c>
      <c r="F23" s="74" t="s">
        <v>73</v>
      </c>
      <c r="G23" s="89" t="s">
        <v>16</v>
      </c>
      <c r="H23" s="198" t="s">
        <v>386</v>
      </c>
      <c r="I23" s="56" t="s">
        <v>734</v>
      </c>
      <c r="J23" s="198" t="s">
        <v>386</v>
      </c>
      <c r="K23" s="130" t="s">
        <v>734</v>
      </c>
      <c r="L23" s="224">
        <v>532</v>
      </c>
      <c r="M23" s="217" t="s">
        <v>81</v>
      </c>
      <c r="N23" s="51" t="s">
        <v>74</v>
      </c>
      <c r="O23" s="51" t="s">
        <v>82</v>
      </c>
      <c r="P23" s="177">
        <v>37.073700000000002</v>
      </c>
      <c r="Q23" s="177">
        <v>-120.5517</v>
      </c>
      <c r="R23" s="90">
        <v>0.26</v>
      </c>
      <c r="S23" s="78" t="s">
        <v>101</v>
      </c>
      <c r="T23" s="54">
        <f>65+251+700+344</f>
        <v>1360</v>
      </c>
      <c r="U23" s="51" t="s">
        <v>86</v>
      </c>
      <c r="V23" s="60" t="s">
        <v>28</v>
      </c>
      <c r="W23" s="60" t="s">
        <v>87</v>
      </c>
      <c r="X23" s="112" t="s">
        <v>87</v>
      </c>
      <c r="Y23" s="73">
        <v>22</v>
      </c>
      <c r="Z23" s="51">
        <v>1992</v>
      </c>
      <c r="AA23" s="52">
        <v>2018</v>
      </c>
      <c r="AB23" s="54">
        <v>1731</v>
      </c>
      <c r="AC23" s="51">
        <v>1993</v>
      </c>
      <c r="AD23" s="177">
        <v>0</v>
      </c>
      <c r="AE23" s="121" t="s">
        <v>103</v>
      </c>
    </row>
    <row r="24" spans="1:31" ht="45" x14ac:dyDescent="0.25">
      <c r="A24" s="73" t="s">
        <v>104</v>
      </c>
      <c r="B24" s="51" t="s">
        <v>105</v>
      </c>
      <c r="C24" s="52" t="s">
        <v>106</v>
      </c>
      <c r="D24" s="177">
        <v>1952</v>
      </c>
      <c r="E24" s="52" t="s">
        <v>72</v>
      </c>
      <c r="F24" s="74" t="s">
        <v>28</v>
      </c>
      <c r="G24" s="89" t="s">
        <v>16</v>
      </c>
      <c r="H24" s="56" t="s">
        <v>293</v>
      </c>
      <c r="I24" s="56" t="s">
        <v>735</v>
      </c>
      <c r="J24" s="56" t="s">
        <v>293</v>
      </c>
      <c r="K24" s="130" t="s">
        <v>735</v>
      </c>
      <c r="L24" s="224">
        <v>333</v>
      </c>
      <c r="M24" s="217" t="s">
        <v>81</v>
      </c>
      <c r="N24" s="177">
        <v>20</v>
      </c>
      <c r="O24" s="51" t="s">
        <v>82</v>
      </c>
      <c r="P24" s="51">
        <v>37.061900000000001</v>
      </c>
      <c r="Q24" s="51">
        <v>-120.5442</v>
      </c>
      <c r="R24" s="90">
        <v>1.2</v>
      </c>
      <c r="S24" s="78" t="s">
        <v>108</v>
      </c>
      <c r="T24" s="54">
        <f>65+251+793+329+344</f>
        <v>1782</v>
      </c>
      <c r="U24" s="51" t="s">
        <v>86</v>
      </c>
      <c r="V24" s="60" t="s">
        <v>28</v>
      </c>
      <c r="W24" s="60" t="s">
        <v>110</v>
      </c>
      <c r="X24" s="112" t="s">
        <v>87</v>
      </c>
      <c r="Y24" s="73">
        <v>10</v>
      </c>
      <c r="Z24" s="51">
        <v>2009</v>
      </c>
      <c r="AA24" s="52">
        <v>2018</v>
      </c>
      <c r="AB24" s="54">
        <v>1700</v>
      </c>
      <c r="AC24" s="51">
        <v>2017</v>
      </c>
      <c r="AD24" s="51">
        <v>0</v>
      </c>
      <c r="AE24" s="121" t="s">
        <v>103</v>
      </c>
    </row>
    <row r="25" spans="1:31" ht="195" x14ac:dyDescent="0.25">
      <c r="A25" s="73" t="s">
        <v>153</v>
      </c>
      <c r="B25" s="51" t="s">
        <v>70</v>
      </c>
      <c r="C25" s="52" t="s">
        <v>71</v>
      </c>
      <c r="D25" s="178">
        <v>16566</v>
      </c>
      <c r="E25" s="177" t="s">
        <v>154</v>
      </c>
      <c r="F25" s="74" t="s">
        <v>155</v>
      </c>
      <c r="G25" s="95" t="s">
        <v>16</v>
      </c>
      <c r="H25" s="56" t="s">
        <v>156</v>
      </c>
      <c r="I25" s="58">
        <v>2105</v>
      </c>
      <c r="J25" s="55" t="s">
        <v>87</v>
      </c>
      <c r="K25" s="231" t="s">
        <v>28</v>
      </c>
      <c r="L25" s="92">
        <v>2811.96</v>
      </c>
      <c r="M25" s="217" t="s">
        <v>81</v>
      </c>
      <c r="N25" s="51">
        <v>6.6</v>
      </c>
      <c r="O25" s="55" t="s">
        <v>82</v>
      </c>
      <c r="P25" s="174">
        <v>36.977481240000003</v>
      </c>
      <c r="Q25" s="174">
        <v>-120.37024479</v>
      </c>
      <c r="R25" s="90">
        <v>15.1</v>
      </c>
      <c r="S25" s="111" t="s">
        <v>160</v>
      </c>
      <c r="T25" s="54">
        <v>2105</v>
      </c>
      <c r="U25" s="51" t="s">
        <v>134</v>
      </c>
      <c r="V25" s="51" t="s">
        <v>161</v>
      </c>
      <c r="W25" s="52" t="s">
        <v>162</v>
      </c>
      <c r="X25" s="90" t="s">
        <v>87</v>
      </c>
      <c r="Y25" s="73">
        <v>22</v>
      </c>
      <c r="Z25" s="51">
        <v>1962</v>
      </c>
      <c r="AA25" s="52">
        <v>2018</v>
      </c>
      <c r="AB25" s="54">
        <v>6</v>
      </c>
      <c r="AC25" s="51">
        <v>1963</v>
      </c>
      <c r="AD25" s="51">
        <v>0</v>
      </c>
      <c r="AE25" s="98">
        <v>3979.6</v>
      </c>
    </row>
    <row r="26" spans="1:31" ht="60" x14ac:dyDescent="0.25">
      <c r="A26" s="73" t="s">
        <v>136</v>
      </c>
      <c r="B26" s="51" t="s">
        <v>97</v>
      </c>
      <c r="C26" s="52" t="s">
        <v>124</v>
      </c>
      <c r="D26" s="177" t="s">
        <v>28</v>
      </c>
      <c r="E26" s="52" t="s">
        <v>137</v>
      </c>
      <c r="F26" s="77" t="s">
        <v>138</v>
      </c>
      <c r="G26" s="93" t="s">
        <v>16</v>
      </c>
      <c r="H26" s="181" t="s">
        <v>139</v>
      </c>
      <c r="I26" s="181">
        <v>598.52</v>
      </c>
      <c r="J26" s="181" t="s">
        <v>139</v>
      </c>
      <c r="K26" s="233">
        <v>212</v>
      </c>
      <c r="L26" s="228">
        <v>598.52</v>
      </c>
      <c r="M26" s="219" t="s">
        <v>81</v>
      </c>
      <c r="N26" s="180">
        <v>5.7930000000000001</v>
      </c>
      <c r="O26" s="180" t="s">
        <v>82</v>
      </c>
      <c r="P26" s="180">
        <v>37.000500000000002</v>
      </c>
      <c r="Q26" s="180">
        <v>-120.01009999999999</v>
      </c>
      <c r="R26" s="94">
        <v>37.200000000000003</v>
      </c>
      <c r="S26" s="113" t="s">
        <v>141</v>
      </c>
      <c r="T26" s="180">
        <v>600</v>
      </c>
      <c r="U26" s="180" t="s">
        <v>28</v>
      </c>
      <c r="V26" s="180" t="s">
        <v>28</v>
      </c>
      <c r="W26" s="179" t="s">
        <v>143</v>
      </c>
      <c r="X26" s="94" t="s">
        <v>24</v>
      </c>
      <c r="Y26" s="102">
        <v>1</v>
      </c>
      <c r="Z26" s="180">
        <v>2011</v>
      </c>
      <c r="AA26" s="179">
        <v>2011</v>
      </c>
      <c r="AB26" s="180">
        <v>804</v>
      </c>
      <c r="AC26" s="180">
        <v>2011</v>
      </c>
      <c r="AD26" s="180">
        <v>804</v>
      </c>
      <c r="AE26" s="121" t="s">
        <v>103</v>
      </c>
    </row>
    <row r="27" spans="1:31" x14ac:dyDescent="0.25">
      <c r="A27" s="73" t="s">
        <v>123</v>
      </c>
      <c r="B27" s="51" t="s">
        <v>97</v>
      </c>
      <c r="C27" s="52" t="s">
        <v>124</v>
      </c>
      <c r="D27" s="177">
        <v>1990</v>
      </c>
      <c r="E27" s="52" t="s">
        <v>125</v>
      </c>
      <c r="F27" s="74" t="s">
        <v>126</v>
      </c>
      <c r="G27" s="89" t="s">
        <v>16</v>
      </c>
      <c r="H27" s="56" t="s">
        <v>127</v>
      </c>
      <c r="I27" s="55">
        <v>299.56</v>
      </c>
      <c r="J27" s="56" t="s">
        <v>127</v>
      </c>
      <c r="K27" s="231">
        <v>220</v>
      </c>
      <c r="L27" s="224">
        <v>299.56</v>
      </c>
      <c r="M27" s="217" t="s">
        <v>81</v>
      </c>
      <c r="N27" s="51">
        <v>4.4560000000000004</v>
      </c>
      <c r="O27" s="51" t="s">
        <v>82</v>
      </c>
      <c r="P27" s="177">
        <v>37.002099999999999</v>
      </c>
      <c r="Q27" s="177">
        <v>-120.00920000000001</v>
      </c>
      <c r="R27" s="90">
        <v>37.299999999999997</v>
      </c>
      <c r="S27" s="78" t="s">
        <v>132</v>
      </c>
      <c r="T27" s="177">
        <f>608+195</f>
        <v>803</v>
      </c>
      <c r="U27" s="51" t="s">
        <v>134</v>
      </c>
      <c r="V27" s="177" t="s">
        <v>135</v>
      </c>
      <c r="W27" s="177">
        <v>83150</v>
      </c>
      <c r="X27" s="90" t="s">
        <v>24</v>
      </c>
      <c r="Y27" s="73">
        <v>10</v>
      </c>
      <c r="Z27" s="51">
        <v>2009</v>
      </c>
      <c r="AA27" s="52">
        <v>2018</v>
      </c>
      <c r="AB27" s="177">
        <v>935.17</v>
      </c>
      <c r="AC27" s="51">
        <v>2017</v>
      </c>
      <c r="AD27" s="177">
        <v>460.43</v>
      </c>
      <c r="AE27" s="121" t="s">
        <v>103</v>
      </c>
    </row>
    <row r="28" spans="1:31" ht="45" x14ac:dyDescent="0.25">
      <c r="A28" s="73" t="s">
        <v>248</v>
      </c>
      <c r="B28" s="51" t="s">
        <v>105</v>
      </c>
      <c r="C28" s="52" t="s">
        <v>124</v>
      </c>
      <c r="D28" s="177">
        <v>1852</v>
      </c>
      <c r="E28" s="52" t="s">
        <v>164</v>
      </c>
      <c r="F28" s="74" t="s">
        <v>249</v>
      </c>
      <c r="G28" s="89" t="s">
        <v>16</v>
      </c>
      <c r="H28" s="52" t="s">
        <v>795</v>
      </c>
      <c r="I28" s="52">
        <v>631.80999999999995</v>
      </c>
      <c r="J28" s="52" t="s">
        <v>795</v>
      </c>
      <c r="K28" s="132">
        <v>591</v>
      </c>
      <c r="L28" s="74">
        <v>971.35</v>
      </c>
      <c r="M28" s="217" t="s">
        <v>81</v>
      </c>
      <c r="N28" s="51">
        <v>4.4560000000000004</v>
      </c>
      <c r="O28" s="51" t="s">
        <v>82</v>
      </c>
      <c r="P28" s="177">
        <v>37.048499999999997</v>
      </c>
      <c r="Q28" s="177">
        <v>-119.9362</v>
      </c>
      <c r="R28" s="90">
        <v>43.1</v>
      </c>
      <c r="S28" s="78" t="s">
        <v>252</v>
      </c>
      <c r="T28" s="64">
        <v>1005.6</v>
      </c>
      <c r="U28" s="51" t="s">
        <v>86</v>
      </c>
      <c r="V28" s="51" t="s">
        <v>28</v>
      </c>
      <c r="W28" s="51" t="s">
        <v>253</v>
      </c>
      <c r="X28" s="112" t="s">
        <v>87</v>
      </c>
      <c r="Y28" s="73">
        <v>3</v>
      </c>
      <c r="Z28" s="51">
        <v>2016</v>
      </c>
      <c r="AA28" s="52">
        <v>2018</v>
      </c>
      <c r="AB28" s="51">
        <v>179.45</v>
      </c>
      <c r="AC28" s="51">
        <v>2017</v>
      </c>
      <c r="AD28" s="51">
        <v>128.69999999999999</v>
      </c>
      <c r="AE28" s="121" t="s">
        <v>103</v>
      </c>
    </row>
    <row r="29" spans="1:31" x14ac:dyDescent="0.25">
      <c r="A29" s="73" t="s">
        <v>260</v>
      </c>
      <c r="B29" s="51" t="s">
        <v>105</v>
      </c>
      <c r="C29" s="52" t="s">
        <v>124</v>
      </c>
      <c r="D29" s="177">
        <v>1852</v>
      </c>
      <c r="E29" s="52" t="s">
        <v>164</v>
      </c>
      <c r="F29" s="74" t="s">
        <v>165</v>
      </c>
      <c r="G29" s="89" t="s">
        <v>16</v>
      </c>
      <c r="H29" s="56" t="s">
        <v>261</v>
      </c>
      <c r="I29" s="56">
        <v>162.69999999999999</v>
      </c>
      <c r="J29" s="56" t="s">
        <v>261</v>
      </c>
      <c r="K29" s="132">
        <v>160</v>
      </c>
      <c r="L29" s="76">
        <v>162.69999999999999</v>
      </c>
      <c r="M29" s="217" t="s">
        <v>81</v>
      </c>
      <c r="N29" s="177">
        <v>4.4560000000000004</v>
      </c>
      <c r="O29" s="51" t="s">
        <v>82</v>
      </c>
      <c r="P29" s="174">
        <v>37.048483330000003</v>
      </c>
      <c r="Q29" s="174">
        <v>-119.93617222</v>
      </c>
      <c r="R29" s="90">
        <v>43.1</v>
      </c>
      <c r="S29" s="78" t="s">
        <v>252</v>
      </c>
      <c r="T29" s="64">
        <v>1005.6</v>
      </c>
      <c r="U29" s="51" t="s">
        <v>86</v>
      </c>
      <c r="V29" s="51" t="s">
        <v>28</v>
      </c>
      <c r="W29" s="51" t="s">
        <v>87</v>
      </c>
      <c r="X29" s="90" t="s">
        <v>24</v>
      </c>
      <c r="Y29" s="73">
        <v>2</v>
      </c>
      <c r="Z29" s="51">
        <v>2017</v>
      </c>
      <c r="AA29" s="52">
        <v>2018</v>
      </c>
      <c r="AB29" s="51">
        <v>179.45</v>
      </c>
      <c r="AC29" s="51">
        <v>2017</v>
      </c>
      <c r="AD29" s="51">
        <v>154.07499999999999</v>
      </c>
      <c r="AE29" s="121" t="s">
        <v>103</v>
      </c>
    </row>
    <row r="30" spans="1:31" ht="135" x14ac:dyDescent="0.25">
      <c r="A30" s="73" t="s">
        <v>241</v>
      </c>
      <c r="B30" s="51" t="s">
        <v>97</v>
      </c>
      <c r="C30" s="52" t="s">
        <v>124</v>
      </c>
      <c r="D30" s="177">
        <v>2018</v>
      </c>
      <c r="E30" s="52" t="s">
        <v>164</v>
      </c>
      <c r="F30" s="74" t="s">
        <v>165</v>
      </c>
      <c r="G30" s="89" t="s">
        <v>16</v>
      </c>
      <c r="H30" s="56" t="s">
        <v>743</v>
      </c>
      <c r="I30" s="161">
        <v>1437.52</v>
      </c>
      <c r="J30" s="56" t="s">
        <v>744</v>
      </c>
      <c r="K30" s="132">
        <v>2532.2600000000002</v>
      </c>
      <c r="L30" s="230">
        <v>3427.33</v>
      </c>
      <c r="M30" s="217" t="s">
        <v>81</v>
      </c>
      <c r="N30" s="51">
        <v>5.35</v>
      </c>
      <c r="O30" s="51" t="s">
        <v>82</v>
      </c>
      <c r="P30" s="177">
        <v>37.04867222</v>
      </c>
      <c r="Q30" s="177">
        <v>-119.93623332999999</v>
      </c>
      <c r="R30" s="90">
        <v>43.1</v>
      </c>
      <c r="S30" s="78" t="s">
        <v>244</v>
      </c>
      <c r="T30" s="65">
        <v>1437.52</v>
      </c>
      <c r="U30" s="51" t="s">
        <v>134</v>
      </c>
      <c r="V30" s="51" t="s">
        <v>74</v>
      </c>
      <c r="W30" s="52" t="s">
        <v>246</v>
      </c>
      <c r="X30" s="74" t="s">
        <v>247</v>
      </c>
      <c r="Y30" s="73">
        <v>1</v>
      </c>
      <c r="Z30" s="51">
        <v>2018</v>
      </c>
      <c r="AA30" s="52">
        <v>2018</v>
      </c>
      <c r="AB30" s="51">
        <v>0.77</v>
      </c>
      <c r="AC30" s="51">
        <v>2018</v>
      </c>
      <c r="AD30" s="51">
        <v>0.77</v>
      </c>
      <c r="AE30" s="121" t="s">
        <v>103</v>
      </c>
    </row>
    <row r="31" spans="1:31" ht="30" x14ac:dyDescent="0.25">
      <c r="A31" s="73" t="s">
        <v>163</v>
      </c>
      <c r="B31" s="177" t="s">
        <v>97</v>
      </c>
      <c r="C31" s="52" t="s">
        <v>124</v>
      </c>
      <c r="D31" s="177">
        <v>2018</v>
      </c>
      <c r="E31" s="56" t="s">
        <v>164</v>
      </c>
      <c r="F31" s="74" t="s">
        <v>165</v>
      </c>
      <c r="G31" s="89" t="s">
        <v>16</v>
      </c>
      <c r="H31" s="56" t="s">
        <v>166</v>
      </c>
      <c r="I31" s="55">
        <v>997.7</v>
      </c>
      <c r="J31" s="56" t="s">
        <v>166</v>
      </c>
      <c r="K31" s="231">
        <v>997.7</v>
      </c>
      <c r="L31" s="224">
        <v>997.7</v>
      </c>
      <c r="M31" s="217" t="s">
        <v>81</v>
      </c>
      <c r="N31" s="177">
        <v>1.56</v>
      </c>
      <c r="O31" s="177" t="s">
        <v>82</v>
      </c>
      <c r="P31" s="174">
        <v>37.025032000000003</v>
      </c>
      <c r="Q31" s="174">
        <v>-119.965339</v>
      </c>
      <c r="R31" s="90">
        <v>40.5</v>
      </c>
      <c r="S31" s="78" t="s">
        <v>168</v>
      </c>
      <c r="T31" s="177">
        <v>154</v>
      </c>
      <c r="U31" s="177" t="s">
        <v>134</v>
      </c>
      <c r="V31" s="177" t="s">
        <v>74</v>
      </c>
      <c r="W31" s="52" t="s">
        <v>169</v>
      </c>
      <c r="X31" s="74" t="s">
        <v>170</v>
      </c>
      <c r="Y31" s="73">
        <v>2018</v>
      </c>
      <c r="Z31" s="177">
        <v>2018</v>
      </c>
      <c r="AA31" s="52">
        <v>2018</v>
      </c>
      <c r="AB31" s="177">
        <v>137.44</v>
      </c>
      <c r="AC31" s="177">
        <v>2018</v>
      </c>
      <c r="AD31" s="177">
        <v>137.44</v>
      </c>
      <c r="AE31" s="112" t="s">
        <v>103</v>
      </c>
    </row>
    <row r="32" spans="1:31" ht="45" x14ac:dyDescent="0.25">
      <c r="A32" s="75" t="s">
        <v>88</v>
      </c>
      <c r="B32" s="56" t="s">
        <v>89</v>
      </c>
      <c r="C32" s="56" t="s">
        <v>90</v>
      </c>
      <c r="D32" s="178">
        <v>21790</v>
      </c>
      <c r="E32" s="56" t="s">
        <v>91</v>
      </c>
      <c r="F32" s="76" t="s">
        <v>28</v>
      </c>
      <c r="G32" s="91" t="s">
        <v>92</v>
      </c>
      <c r="H32" s="55" t="s">
        <v>87</v>
      </c>
      <c r="I32" s="58">
        <v>0</v>
      </c>
      <c r="J32" s="55" t="s">
        <v>87</v>
      </c>
      <c r="K32" s="231" t="s">
        <v>28</v>
      </c>
      <c r="L32" s="224">
        <v>0</v>
      </c>
      <c r="M32" s="218" t="s">
        <v>94</v>
      </c>
      <c r="N32" s="55" t="s">
        <v>87</v>
      </c>
      <c r="O32" s="55" t="s">
        <v>82</v>
      </c>
      <c r="P32" s="173">
        <v>37.110783550000001</v>
      </c>
      <c r="Q32" s="173">
        <v>-119.88441429</v>
      </c>
      <c r="R32" s="90">
        <v>48.7</v>
      </c>
      <c r="S32" s="111" t="s">
        <v>95</v>
      </c>
      <c r="T32" s="58">
        <v>359000</v>
      </c>
      <c r="U32" s="55" t="s">
        <v>28</v>
      </c>
      <c r="V32" s="55" t="s">
        <v>28</v>
      </c>
      <c r="W32" s="177" t="s">
        <v>28</v>
      </c>
      <c r="X32" s="90" t="s">
        <v>28</v>
      </c>
      <c r="Y32" s="75" t="s">
        <v>87</v>
      </c>
      <c r="Z32" s="55" t="s">
        <v>28</v>
      </c>
      <c r="AA32" s="55" t="s">
        <v>28</v>
      </c>
      <c r="AB32" s="55" t="s">
        <v>28</v>
      </c>
      <c r="AC32" s="55" t="s">
        <v>28</v>
      </c>
      <c r="AD32" s="55" t="s">
        <v>28</v>
      </c>
      <c r="AE32" s="92">
        <v>90000</v>
      </c>
    </row>
    <row r="33" spans="1:31" ht="315.75" thickBot="1" x14ac:dyDescent="0.3">
      <c r="A33" s="79" t="s">
        <v>217</v>
      </c>
      <c r="B33" s="183" t="s">
        <v>70</v>
      </c>
      <c r="C33" s="80" t="s">
        <v>71</v>
      </c>
      <c r="D33" s="196">
        <v>21692</v>
      </c>
      <c r="E33" s="183" t="s">
        <v>218</v>
      </c>
      <c r="F33" s="81" t="s">
        <v>219</v>
      </c>
      <c r="G33" s="197" t="s">
        <v>220</v>
      </c>
      <c r="H33" s="162" t="s">
        <v>742</v>
      </c>
      <c r="I33" s="199">
        <v>46031</v>
      </c>
      <c r="J33" s="163" t="s">
        <v>87</v>
      </c>
      <c r="K33" s="234" t="s">
        <v>28</v>
      </c>
      <c r="L33" s="229">
        <v>49002</v>
      </c>
      <c r="M33" s="220" t="s">
        <v>772</v>
      </c>
      <c r="N33" s="183" t="s">
        <v>28</v>
      </c>
      <c r="O33" s="80" t="s">
        <v>224</v>
      </c>
      <c r="P33" s="80" t="s">
        <v>227</v>
      </c>
      <c r="Q33" s="205" t="s">
        <v>228</v>
      </c>
      <c r="R33" s="81" t="s">
        <v>229</v>
      </c>
      <c r="S33" s="115" t="s">
        <v>230</v>
      </c>
      <c r="T33" s="204">
        <v>46031</v>
      </c>
      <c r="U33" s="183" t="s">
        <v>86</v>
      </c>
      <c r="V33" s="183" t="s">
        <v>28</v>
      </c>
      <c r="W33" s="80" t="s">
        <v>391</v>
      </c>
      <c r="X33" s="103" t="s">
        <v>24</v>
      </c>
      <c r="Y33" s="79">
        <v>41</v>
      </c>
      <c r="Z33" s="183">
        <v>1978</v>
      </c>
      <c r="AA33" s="80">
        <v>2018</v>
      </c>
      <c r="AB33" s="204">
        <v>102560</v>
      </c>
      <c r="AC33" s="183">
        <v>1983</v>
      </c>
      <c r="AD33" s="206">
        <v>52271.5</v>
      </c>
      <c r="AE33" s="208">
        <v>71600</v>
      </c>
    </row>
    <row r="34" spans="1:31" x14ac:dyDescent="0.25">
      <c r="A34" s="136"/>
      <c r="B34" s="5"/>
      <c r="C34" s="16"/>
      <c r="D34" s="176"/>
      <c r="E34" s="7"/>
      <c r="F34" s="15"/>
      <c r="G34" s="7"/>
      <c r="H34" s="154"/>
      <c r="I34" s="154"/>
      <c r="J34" s="155"/>
      <c r="K34" s="153"/>
      <c r="L34" s="153"/>
      <c r="N34" s="5"/>
      <c r="O34" s="5"/>
      <c r="P34" s="5"/>
      <c r="Q34" s="5"/>
      <c r="R34" s="10"/>
      <c r="S34" s="16"/>
      <c r="T34" s="5"/>
      <c r="U34" s="5"/>
      <c r="V34" s="5"/>
      <c r="W34" s="10"/>
      <c r="X34" s="10"/>
      <c r="Y34" s="5"/>
      <c r="Z34" s="5"/>
      <c r="AB34" s="5"/>
      <c r="AC34" s="5"/>
      <c r="AD34" s="5"/>
      <c r="AE34" s="5"/>
    </row>
  </sheetData>
  <pageMargins left="0.7" right="0.7" top="0.75" bottom="0.75" header="0.3" footer="0.3"/>
  <pageSetup paperSize="3" scale="68" fitToWidth="2" fitToHeight="0" orientation="landscape" r:id="rId1"/>
  <headerFooter>
    <oddHeader>&amp;C&amp;"-,Bold"&amp;26Investigation of Water Rights and Water Right Claims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C33CE-143C-406D-883F-997EC20D112C}">
  <sheetPr codeName="Sheet1"/>
  <dimension ref="A1:AV3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14.85546875" style="6" customWidth="1"/>
    <col min="2" max="2" width="18.85546875" style="6" bestFit="1" customWidth="1"/>
    <col min="3" max="3" width="12.85546875" style="12" customWidth="1"/>
    <col min="4" max="4" width="15.5703125" style="13" customWidth="1"/>
    <col min="5" max="5" width="34.28515625" style="8" customWidth="1"/>
    <col min="6" max="6" width="19" style="14" customWidth="1"/>
    <col min="7" max="7" width="15.140625" style="8" bestFit="1" customWidth="1"/>
    <col min="8" max="8" width="14.85546875" style="1" customWidth="1"/>
    <col min="9" max="9" width="13.42578125" style="1" customWidth="1"/>
    <col min="10" max="10" width="12.85546875" style="3" customWidth="1"/>
    <col min="11" max="11" width="13.85546875" style="156" customWidth="1"/>
    <col min="12" max="12" width="11.5703125" style="156" customWidth="1"/>
    <col min="13" max="13" width="14.28515625" style="3" customWidth="1"/>
    <col min="14" max="14" width="25.140625" style="8" customWidth="1"/>
    <col min="15" max="15" width="17" style="4" bestFit="1" customWidth="1"/>
    <col min="16" max="16" width="13.42578125" style="4" bestFit="1" customWidth="1"/>
    <col min="17" max="17" width="12.5703125" style="4" bestFit="1" customWidth="1"/>
    <col min="18" max="18" width="14.140625" style="4" customWidth="1"/>
    <col min="19" max="20" width="16.28515625" style="6" customWidth="1"/>
    <col min="21" max="21" width="27.28515625" style="6" customWidth="1"/>
    <col min="22" max="22" width="20.28515625" style="12" customWidth="1"/>
    <col min="23" max="23" width="29.28515625" style="12" bestFit="1" customWidth="1"/>
    <col min="24" max="24" width="17" style="6" bestFit="1" customWidth="1"/>
    <col min="25" max="25" width="18.85546875" style="6" customWidth="1"/>
    <col min="26" max="26" width="11.7109375" style="13" customWidth="1"/>
    <col min="27" max="27" width="16.7109375" style="12" customWidth="1"/>
    <col min="28" max="28" width="15.5703125" style="12" customWidth="1"/>
    <col min="29" max="29" width="12.5703125" style="6" customWidth="1"/>
    <col min="30" max="30" width="16.28515625" style="6" customWidth="1"/>
    <col min="31" max="31" width="14" style="6" customWidth="1"/>
    <col min="32" max="32" width="18.85546875" style="6" customWidth="1"/>
    <col min="33" max="33" width="19.7109375" style="6" customWidth="1"/>
    <col min="34" max="34" width="18.28515625" style="13" bestFit="1" customWidth="1"/>
    <col min="35" max="35" width="23.85546875" style="13" customWidth="1"/>
    <col min="36" max="36" width="17.42578125" style="13" bestFit="1" customWidth="1"/>
    <col min="37" max="37" width="13.7109375" style="6" bestFit="1" customWidth="1"/>
    <col min="38" max="38" width="16" style="6" customWidth="1"/>
    <col min="39" max="39" width="16.28515625" style="11" customWidth="1"/>
    <col min="40" max="40" width="15.42578125" style="6" customWidth="1"/>
    <col min="41" max="41" width="14.28515625" style="6" customWidth="1"/>
    <col min="42" max="42" width="15.7109375" style="6" customWidth="1"/>
    <col min="43" max="43" width="13.7109375" style="6" customWidth="1"/>
    <col min="44" max="44" width="15.28515625" style="6" customWidth="1"/>
    <col min="45" max="45" width="14" style="6" bestFit="1" customWidth="1"/>
    <col min="46" max="46" width="22.28515625" style="6" customWidth="1"/>
    <col min="47" max="47" width="23.85546875" style="6" customWidth="1"/>
    <col min="48" max="48" width="54.85546875" style="12" customWidth="1"/>
    <col min="49" max="16371" width="9.140625" style="13"/>
    <col min="16372" max="16373" width="9.140625" style="13" bestFit="1"/>
    <col min="16374" max="16384" width="9.140625" style="13"/>
  </cols>
  <sheetData>
    <row r="1" spans="1:48" ht="18.75" x14ac:dyDescent="0.3">
      <c r="A1" s="71" t="s">
        <v>41</v>
      </c>
      <c r="B1" s="18"/>
      <c r="C1" s="18"/>
      <c r="D1" s="18"/>
      <c r="E1" s="18"/>
      <c r="F1" s="72"/>
      <c r="G1" s="140" t="s">
        <v>33</v>
      </c>
      <c r="H1" s="171"/>
      <c r="I1" s="171"/>
      <c r="J1" s="141"/>
      <c r="K1" s="141"/>
      <c r="L1" s="141"/>
      <c r="M1" s="141"/>
      <c r="N1" s="141"/>
      <c r="O1" s="141"/>
      <c r="P1" s="141"/>
      <c r="Q1" s="142"/>
      <c r="R1" s="23" t="s">
        <v>31</v>
      </c>
      <c r="S1" s="20"/>
      <c r="T1" s="20"/>
      <c r="U1" s="19"/>
      <c r="V1" s="19"/>
      <c r="W1" s="19"/>
      <c r="X1" s="19"/>
      <c r="Y1" s="19"/>
      <c r="Z1" s="21"/>
      <c r="AA1" s="24" t="s">
        <v>42</v>
      </c>
      <c r="AB1" s="22"/>
      <c r="AC1" s="22"/>
      <c r="AD1" s="22"/>
      <c r="AE1" s="22"/>
      <c r="AF1" s="22"/>
      <c r="AG1" s="22"/>
      <c r="AH1" s="22"/>
      <c r="AI1" s="22"/>
      <c r="AJ1" s="106"/>
      <c r="AK1" s="25" t="s">
        <v>384</v>
      </c>
      <c r="AL1" s="26"/>
      <c r="AM1" s="26"/>
      <c r="AN1" s="26"/>
      <c r="AO1" s="26"/>
      <c r="AP1" s="26"/>
      <c r="AQ1" s="26"/>
      <c r="AR1" s="26"/>
      <c r="AS1" s="26"/>
      <c r="AT1" s="116"/>
      <c r="AU1" s="117"/>
      <c r="AV1" s="50" t="s">
        <v>68</v>
      </c>
    </row>
    <row r="2" spans="1:48" s="17" customFormat="1" ht="45.75" thickBot="1" x14ac:dyDescent="0.3">
      <c r="A2" s="86" t="s">
        <v>43</v>
      </c>
      <c r="B2" s="87" t="s">
        <v>44</v>
      </c>
      <c r="C2" s="87" t="s">
        <v>45</v>
      </c>
      <c r="D2" s="184" t="s">
        <v>46</v>
      </c>
      <c r="E2" s="87" t="s">
        <v>767</v>
      </c>
      <c r="F2" s="88" t="s">
        <v>47</v>
      </c>
      <c r="G2" s="166" t="s">
        <v>48</v>
      </c>
      <c r="H2" s="167" t="s">
        <v>729</v>
      </c>
      <c r="I2" s="167" t="s">
        <v>730</v>
      </c>
      <c r="J2" s="167" t="s">
        <v>731</v>
      </c>
      <c r="K2" s="167" t="s">
        <v>732</v>
      </c>
      <c r="L2" s="168" t="s">
        <v>733</v>
      </c>
      <c r="M2" s="168" t="s">
        <v>49</v>
      </c>
      <c r="N2" s="167" t="s">
        <v>574</v>
      </c>
      <c r="O2" s="169" t="s">
        <v>575</v>
      </c>
      <c r="P2" s="169" t="s">
        <v>576</v>
      </c>
      <c r="Q2" s="170" t="s">
        <v>50</v>
      </c>
      <c r="R2" s="104" t="s">
        <v>51</v>
      </c>
      <c r="S2" s="104" t="s">
        <v>52</v>
      </c>
      <c r="T2" s="104" t="s">
        <v>403</v>
      </c>
      <c r="U2" s="104" t="s">
        <v>53</v>
      </c>
      <c r="V2" s="104" t="s">
        <v>54</v>
      </c>
      <c r="W2" s="104" t="s">
        <v>55</v>
      </c>
      <c r="X2" s="104" t="s">
        <v>20</v>
      </c>
      <c r="Y2" s="104" t="s">
        <v>22</v>
      </c>
      <c r="Z2" s="105" t="s">
        <v>56</v>
      </c>
      <c r="AA2" s="107" t="s">
        <v>57</v>
      </c>
      <c r="AB2" s="108" t="s">
        <v>58</v>
      </c>
      <c r="AC2" s="108" t="s">
        <v>760</v>
      </c>
      <c r="AD2" s="108" t="s">
        <v>59</v>
      </c>
      <c r="AE2" s="108" t="s">
        <v>60</v>
      </c>
      <c r="AF2" s="108" t="s">
        <v>402</v>
      </c>
      <c r="AG2" s="108" t="s">
        <v>385</v>
      </c>
      <c r="AH2" s="108" t="s">
        <v>61</v>
      </c>
      <c r="AI2" s="108" t="s">
        <v>752</v>
      </c>
      <c r="AJ2" s="109" t="s">
        <v>750</v>
      </c>
      <c r="AK2" s="118" t="s">
        <v>62</v>
      </c>
      <c r="AL2" s="119" t="s">
        <v>63</v>
      </c>
      <c r="AM2" s="119" t="s">
        <v>64</v>
      </c>
      <c r="AN2" s="119" t="s">
        <v>404</v>
      </c>
      <c r="AO2" s="119" t="s">
        <v>65</v>
      </c>
      <c r="AP2" s="119" t="s">
        <v>400</v>
      </c>
      <c r="AQ2" s="119" t="s">
        <v>66</v>
      </c>
      <c r="AR2" s="119" t="s">
        <v>405</v>
      </c>
      <c r="AS2" s="119" t="s">
        <v>67</v>
      </c>
      <c r="AT2" s="119" t="s">
        <v>751</v>
      </c>
      <c r="AU2" s="120" t="s">
        <v>401</v>
      </c>
      <c r="AV2" s="122" t="s">
        <v>68</v>
      </c>
    </row>
    <row r="3" spans="1:48" ht="105" x14ac:dyDescent="0.25">
      <c r="A3" s="82" t="s">
        <v>285</v>
      </c>
      <c r="B3" s="83" t="s">
        <v>97</v>
      </c>
      <c r="C3" s="84" t="s">
        <v>124</v>
      </c>
      <c r="D3" s="83">
        <v>2018</v>
      </c>
      <c r="E3" s="84" t="s">
        <v>286</v>
      </c>
      <c r="F3" s="85" t="s">
        <v>287</v>
      </c>
      <c r="G3" s="99" t="s">
        <v>16</v>
      </c>
      <c r="H3" s="164" t="s">
        <v>288</v>
      </c>
      <c r="I3" s="164">
        <v>540.52</v>
      </c>
      <c r="J3" s="164" t="s">
        <v>87</v>
      </c>
      <c r="K3" s="232">
        <v>0</v>
      </c>
      <c r="L3" s="164">
        <v>540.52</v>
      </c>
      <c r="M3" s="165" t="s">
        <v>93</v>
      </c>
      <c r="N3" s="134">
        <v>20</v>
      </c>
      <c r="O3" s="84" t="s">
        <v>129</v>
      </c>
      <c r="P3" s="83" t="s">
        <v>289</v>
      </c>
      <c r="Q3" s="85" t="s">
        <v>80</v>
      </c>
      <c r="R3" s="83" t="s">
        <v>81</v>
      </c>
      <c r="S3" s="83">
        <v>11.14</v>
      </c>
      <c r="T3" s="83" t="s">
        <v>28</v>
      </c>
      <c r="U3" s="83" t="s">
        <v>82</v>
      </c>
      <c r="V3" s="84">
        <v>18040007</v>
      </c>
      <c r="W3" s="135" t="s">
        <v>159</v>
      </c>
      <c r="X3" s="83">
        <v>36.9679</v>
      </c>
      <c r="Y3" s="172">
        <v>-120.255471</v>
      </c>
      <c r="Z3" s="100">
        <v>21.8</v>
      </c>
      <c r="AA3" s="110" t="s">
        <v>290</v>
      </c>
      <c r="AB3" s="84" t="s">
        <v>74</v>
      </c>
      <c r="AC3" s="83">
        <v>600</v>
      </c>
      <c r="AD3" s="83" t="s">
        <v>28</v>
      </c>
      <c r="AE3" s="83" t="s">
        <v>28</v>
      </c>
      <c r="AF3" s="83" t="s">
        <v>134</v>
      </c>
      <c r="AG3" s="83" t="s">
        <v>74</v>
      </c>
      <c r="AH3" s="83">
        <v>83010</v>
      </c>
      <c r="AI3" s="83" t="s">
        <v>87</v>
      </c>
      <c r="AJ3" s="100" t="s">
        <v>87</v>
      </c>
      <c r="AK3" s="82">
        <v>1</v>
      </c>
      <c r="AL3" s="83">
        <v>2018</v>
      </c>
      <c r="AM3" s="84">
        <v>2018</v>
      </c>
      <c r="AN3" s="83">
        <v>347.46</v>
      </c>
      <c r="AO3" s="83">
        <v>2018</v>
      </c>
      <c r="AP3" s="83">
        <v>347.46</v>
      </c>
      <c r="AQ3" s="83">
        <v>2018</v>
      </c>
      <c r="AR3" s="83">
        <v>347.46</v>
      </c>
      <c r="AS3" s="83">
        <v>2018</v>
      </c>
      <c r="AT3" s="83">
        <v>347.46</v>
      </c>
      <c r="AU3" s="207" t="s">
        <v>103</v>
      </c>
      <c r="AV3" s="123" t="s">
        <v>792</v>
      </c>
    </row>
    <row r="4" spans="1:48" ht="270" x14ac:dyDescent="0.25">
      <c r="A4" s="78" t="s">
        <v>274</v>
      </c>
      <c r="B4" s="177" t="s">
        <v>70</v>
      </c>
      <c r="C4" s="52" t="s">
        <v>71</v>
      </c>
      <c r="D4" s="182">
        <v>18276</v>
      </c>
      <c r="E4" s="177" t="s">
        <v>275</v>
      </c>
      <c r="F4" s="74" t="s">
        <v>28</v>
      </c>
      <c r="G4" s="97" t="s">
        <v>174</v>
      </c>
      <c r="H4" s="56" t="s">
        <v>745</v>
      </c>
      <c r="I4" s="58">
        <v>3365</v>
      </c>
      <c r="J4" s="160" t="s">
        <v>28</v>
      </c>
      <c r="K4" s="231" t="s">
        <v>28</v>
      </c>
      <c r="L4" s="70">
        <v>5339.329999999999</v>
      </c>
      <c r="M4" s="55" t="s">
        <v>93</v>
      </c>
      <c r="N4" s="133" t="s">
        <v>276</v>
      </c>
      <c r="O4" s="52" t="s">
        <v>129</v>
      </c>
      <c r="P4" s="52" t="s">
        <v>267</v>
      </c>
      <c r="Q4" s="74" t="s">
        <v>80</v>
      </c>
      <c r="R4" s="209" t="s">
        <v>773</v>
      </c>
      <c r="S4" s="177">
        <v>45</v>
      </c>
      <c r="T4" s="60" t="s">
        <v>28</v>
      </c>
      <c r="U4" s="52" t="s">
        <v>755</v>
      </c>
      <c r="V4" s="52" t="s">
        <v>754</v>
      </c>
      <c r="W4" s="131" t="s">
        <v>756</v>
      </c>
      <c r="X4" s="52" t="s">
        <v>757</v>
      </c>
      <c r="Y4" s="179" t="s">
        <v>758</v>
      </c>
      <c r="Z4" s="74" t="s">
        <v>759</v>
      </c>
      <c r="AA4" s="78" t="s">
        <v>277</v>
      </c>
      <c r="AB4" s="52" t="s">
        <v>278</v>
      </c>
      <c r="AC4" s="64">
        <f>691+948.2+1666+2994+160</f>
        <v>6459.2</v>
      </c>
      <c r="AD4" s="177" t="s">
        <v>74</v>
      </c>
      <c r="AE4" s="177" t="s">
        <v>74</v>
      </c>
      <c r="AF4" s="177" t="s">
        <v>86</v>
      </c>
      <c r="AG4" s="60" t="s">
        <v>28</v>
      </c>
      <c r="AH4" s="59" t="s">
        <v>279</v>
      </c>
      <c r="AI4" s="60">
        <v>2008</v>
      </c>
      <c r="AJ4" s="114" t="s">
        <v>280</v>
      </c>
      <c r="AK4" s="73">
        <v>17</v>
      </c>
      <c r="AL4" s="177">
        <v>1973</v>
      </c>
      <c r="AM4" s="52">
        <v>2018</v>
      </c>
      <c r="AN4" s="65">
        <v>2621.79</v>
      </c>
      <c r="AO4" s="177">
        <v>2018</v>
      </c>
      <c r="AP4" s="54">
        <v>19000</v>
      </c>
      <c r="AQ4" s="177">
        <v>2007</v>
      </c>
      <c r="AR4" s="177">
        <v>0</v>
      </c>
      <c r="AS4" s="177">
        <v>2015</v>
      </c>
      <c r="AT4" s="65">
        <v>2621.79</v>
      </c>
      <c r="AU4" s="96">
        <v>21690</v>
      </c>
      <c r="AV4" s="125" t="s">
        <v>769</v>
      </c>
    </row>
    <row r="5" spans="1:48" s="10" customFormat="1" ht="150" x14ac:dyDescent="0.25">
      <c r="A5" s="73" t="s">
        <v>281</v>
      </c>
      <c r="B5" s="51" t="s">
        <v>105</v>
      </c>
      <c r="C5" s="52" t="s">
        <v>124</v>
      </c>
      <c r="D5" s="180">
        <v>1903</v>
      </c>
      <c r="E5" s="177" t="s">
        <v>275</v>
      </c>
      <c r="F5" s="74" t="s">
        <v>28</v>
      </c>
      <c r="G5" s="97" t="s">
        <v>174</v>
      </c>
      <c r="H5" s="56" t="s">
        <v>282</v>
      </c>
      <c r="I5" s="70">
        <f>345+112.68+298.77+294.1+288.7+306.11+225.06+181.68+29.72+126.92</f>
        <v>2208.7399999999998</v>
      </c>
      <c r="J5" s="56" t="s">
        <v>746</v>
      </c>
      <c r="K5" s="231">
        <v>1276.27</v>
      </c>
      <c r="L5" s="70">
        <v>2208.7399999999998</v>
      </c>
      <c r="M5" s="55" t="s">
        <v>93</v>
      </c>
      <c r="N5" s="53" t="s">
        <v>283</v>
      </c>
      <c r="O5" s="177" t="s">
        <v>129</v>
      </c>
      <c r="P5" s="177" t="s">
        <v>284</v>
      </c>
      <c r="Q5" s="74" t="s">
        <v>80</v>
      </c>
      <c r="R5" s="177" t="s">
        <v>81</v>
      </c>
      <c r="S5" s="51" t="s">
        <v>74</v>
      </c>
      <c r="T5" s="60" t="s">
        <v>28</v>
      </c>
      <c r="U5" s="51" t="s">
        <v>82</v>
      </c>
      <c r="V5" s="52">
        <v>18040007</v>
      </c>
      <c r="W5" s="129" t="s">
        <v>159</v>
      </c>
      <c r="X5" s="51">
        <v>36.968200000000003</v>
      </c>
      <c r="Y5" s="51">
        <v>-120.2555</v>
      </c>
      <c r="Z5" s="90">
        <v>21.8</v>
      </c>
      <c r="AA5" s="78" t="s">
        <v>95</v>
      </c>
      <c r="AB5" s="52" t="s">
        <v>278</v>
      </c>
      <c r="AC5" s="64">
        <f>961+948.2+1666+2994+160</f>
        <v>6729.2</v>
      </c>
      <c r="AD5" s="177" t="s">
        <v>74</v>
      </c>
      <c r="AE5" s="177" t="s">
        <v>74</v>
      </c>
      <c r="AF5" s="51" t="s">
        <v>86</v>
      </c>
      <c r="AG5" s="60" t="s">
        <v>28</v>
      </c>
      <c r="AH5" s="59" t="s">
        <v>279</v>
      </c>
      <c r="AI5" s="60">
        <v>2008</v>
      </c>
      <c r="AJ5" s="112" t="s">
        <v>87</v>
      </c>
      <c r="AK5" s="73">
        <v>18</v>
      </c>
      <c r="AL5" s="51">
        <v>1966</v>
      </c>
      <c r="AM5" s="52">
        <v>2018</v>
      </c>
      <c r="AN5" s="65">
        <v>1503.73</v>
      </c>
      <c r="AO5" s="51">
        <v>2018</v>
      </c>
      <c r="AP5" s="54">
        <v>19000</v>
      </c>
      <c r="AQ5" s="51">
        <v>2001</v>
      </c>
      <c r="AR5" s="51">
        <v>0</v>
      </c>
      <c r="AS5" s="51">
        <v>2015</v>
      </c>
      <c r="AT5" s="177">
        <v>661.11</v>
      </c>
      <c r="AU5" s="121" t="s">
        <v>103</v>
      </c>
      <c r="AV5" s="125" t="s">
        <v>764</v>
      </c>
    </row>
    <row r="6" spans="1:48" ht="105" x14ac:dyDescent="0.25">
      <c r="A6" s="73" t="s">
        <v>262</v>
      </c>
      <c r="B6" s="177" t="s">
        <v>97</v>
      </c>
      <c r="C6" s="52" t="s">
        <v>124</v>
      </c>
      <c r="D6" s="177">
        <v>1940</v>
      </c>
      <c r="E6" s="52" t="s">
        <v>263</v>
      </c>
      <c r="F6" s="74" t="s">
        <v>264</v>
      </c>
      <c r="G6" s="89" t="s">
        <v>16</v>
      </c>
      <c r="H6" s="56" t="s">
        <v>265</v>
      </c>
      <c r="I6" s="56">
        <v>686.06</v>
      </c>
      <c r="J6" s="56" t="s">
        <v>573</v>
      </c>
      <c r="K6" s="130">
        <v>473.06</v>
      </c>
      <c r="L6" s="56">
        <v>686.06</v>
      </c>
      <c r="M6" s="55" t="s">
        <v>93</v>
      </c>
      <c r="N6" s="62" t="s">
        <v>266</v>
      </c>
      <c r="O6" s="177" t="s">
        <v>129</v>
      </c>
      <c r="P6" s="52" t="s">
        <v>267</v>
      </c>
      <c r="Q6" s="74" t="s">
        <v>80</v>
      </c>
      <c r="R6" s="177" t="s">
        <v>81</v>
      </c>
      <c r="S6" s="69">
        <v>6.68</v>
      </c>
      <c r="T6" s="60" t="s">
        <v>28</v>
      </c>
      <c r="U6" s="177" t="s">
        <v>268</v>
      </c>
      <c r="V6" s="52">
        <v>18040007</v>
      </c>
      <c r="W6" s="129" t="s">
        <v>159</v>
      </c>
      <c r="X6" s="177">
        <v>36.974499999999999</v>
      </c>
      <c r="Y6" s="177">
        <v>-120.27849999999999</v>
      </c>
      <c r="Z6" s="90">
        <v>20.5</v>
      </c>
      <c r="AA6" s="78" t="s">
        <v>269</v>
      </c>
      <c r="AB6" s="52" t="s">
        <v>270</v>
      </c>
      <c r="AC6" s="177">
        <f>320+630</f>
        <v>950</v>
      </c>
      <c r="AD6" s="177" t="s">
        <v>28</v>
      </c>
      <c r="AE6" s="52" t="s">
        <v>28</v>
      </c>
      <c r="AF6" s="177" t="s">
        <v>86</v>
      </c>
      <c r="AG6" s="177" t="s">
        <v>28</v>
      </c>
      <c r="AH6" s="177" t="s">
        <v>271</v>
      </c>
      <c r="AI6" s="177">
        <v>2011</v>
      </c>
      <c r="AJ6" s="114" t="s">
        <v>272</v>
      </c>
      <c r="AK6" s="73">
        <v>9</v>
      </c>
      <c r="AL6" s="177">
        <v>2010</v>
      </c>
      <c r="AM6" s="52">
        <v>2018</v>
      </c>
      <c r="AN6" s="177">
        <v>178.82</v>
      </c>
      <c r="AO6" s="177">
        <v>2018</v>
      </c>
      <c r="AP6" s="177">
        <v>321.43</v>
      </c>
      <c r="AQ6" s="177">
        <v>2017</v>
      </c>
      <c r="AR6" s="177">
        <v>0</v>
      </c>
      <c r="AS6" s="177">
        <v>2015</v>
      </c>
      <c r="AT6" s="177">
        <v>0</v>
      </c>
      <c r="AU6" s="121" t="s">
        <v>103</v>
      </c>
      <c r="AV6" s="126" t="s">
        <v>770</v>
      </c>
    </row>
    <row r="7" spans="1:48" ht="105" x14ac:dyDescent="0.25">
      <c r="A7" s="73" t="s">
        <v>273</v>
      </c>
      <c r="B7" s="51" t="s">
        <v>97</v>
      </c>
      <c r="C7" s="52" t="s">
        <v>124</v>
      </c>
      <c r="D7" s="177">
        <v>1950</v>
      </c>
      <c r="E7" s="52" t="s">
        <v>263</v>
      </c>
      <c r="F7" s="74" t="s">
        <v>264</v>
      </c>
      <c r="G7" s="89" t="s">
        <v>16</v>
      </c>
      <c r="H7" s="56" t="s">
        <v>265</v>
      </c>
      <c r="I7" s="56">
        <v>686.06</v>
      </c>
      <c r="J7" s="56" t="s">
        <v>573</v>
      </c>
      <c r="K7" s="130">
        <v>473.06</v>
      </c>
      <c r="L7" s="56">
        <v>686.06</v>
      </c>
      <c r="M7" s="55" t="s">
        <v>93</v>
      </c>
      <c r="N7" s="62" t="s">
        <v>266</v>
      </c>
      <c r="O7" s="51" t="s">
        <v>129</v>
      </c>
      <c r="P7" s="52" t="s">
        <v>267</v>
      </c>
      <c r="Q7" s="74" t="s">
        <v>80</v>
      </c>
      <c r="R7" s="51" t="s">
        <v>81</v>
      </c>
      <c r="S7" s="177">
        <v>7.13</v>
      </c>
      <c r="T7" s="60" t="s">
        <v>28</v>
      </c>
      <c r="U7" s="51" t="s">
        <v>268</v>
      </c>
      <c r="V7" s="52">
        <v>18040007</v>
      </c>
      <c r="W7" s="129" t="s">
        <v>159</v>
      </c>
      <c r="X7" s="177">
        <v>36.9711</v>
      </c>
      <c r="Y7" s="177">
        <v>-120.2567</v>
      </c>
      <c r="Z7" s="90">
        <v>21.8</v>
      </c>
      <c r="AA7" s="78" t="s">
        <v>269</v>
      </c>
      <c r="AB7" s="52" t="s">
        <v>270</v>
      </c>
      <c r="AC7" s="177">
        <f>320+630</f>
        <v>950</v>
      </c>
      <c r="AD7" s="177" t="s">
        <v>28</v>
      </c>
      <c r="AE7" s="52" t="s">
        <v>28</v>
      </c>
      <c r="AF7" s="51" t="s">
        <v>134</v>
      </c>
      <c r="AG7" s="177" t="s">
        <v>259</v>
      </c>
      <c r="AH7" s="177" t="s">
        <v>271</v>
      </c>
      <c r="AI7" s="177">
        <v>2011</v>
      </c>
      <c r="AJ7" s="114" t="s">
        <v>272</v>
      </c>
      <c r="AK7" s="73">
        <v>8</v>
      </c>
      <c r="AL7" s="177">
        <v>2011</v>
      </c>
      <c r="AM7" s="52">
        <v>2018</v>
      </c>
      <c r="AN7" s="51">
        <v>0</v>
      </c>
      <c r="AO7" s="51">
        <v>2018</v>
      </c>
      <c r="AP7" s="177">
        <v>321.43</v>
      </c>
      <c r="AQ7" s="51">
        <v>2017</v>
      </c>
      <c r="AR7" s="51">
        <v>0</v>
      </c>
      <c r="AS7" s="51">
        <v>2018</v>
      </c>
      <c r="AT7" s="51">
        <v>0</v>
      </c>
      <c r="AU7" s="121" t="s">
        <v>103</v>
      </c>
      <c r="AV7" s="126" t="s">
        <v>774</v>
      </c>
    </row>
    <row r="8" spans="1:48" ht="120" x14ac:dyDescent="0.25">
      <c r="A8" s="73" t="s">
        <v>146</v>
      </c>
      <c r="B8" s="51" t="s">
        <v>97</v>
      </c>
      <c r="C8" s="52" t="s">
        <v>98</v>
      </c>
      <c r="D8" s="177">
        <v>1950</v>
      </c>
      <c r="E8" s="52" t="s">
        <v>147</v>
      </c>
      <c r="F8" s="74" t="s">
        <v>148</v>
      </c>
      <c r="G8" s="89" t="s">
        <v>16</v>
      </c>
      <c r="H8" s="11" t="s">
        <v>388</v>
      </c>
      <c r="I8" s="56" t="s">
        <v>740</v>
      </c>
      <c r="J8" s="11" t="s">
        <v>388</v>
      </c>
      <c r="K8" s="130" t="s">
        <v>740</v>
      </c>
      <c r="L8" s="4">
        <v>918.91</v>
      </c>
      <c r="M8" s="55" t="s">
        <v>93</v>
      </c>
      <c r="N8" s="53" t="s">
        <v>149</v>
      </c>
      <c r="O8" s="177" t="s">
        <v>78</v>
      </c>
      <c r="P8" s="177" t="s">
        <v>79</v>
      </c>
      <c r="Q8" s="74" t="s">
        <v>80</v>
      </c>
      <c r="R8" s="177" t="s">
        <v>81</v>
      </c>
      <c r="S8" s="51">
        <v>5</v>
      </c>
      <c r="T8" s="60" t="s">
        <v>28</v>
      </c>
      <c r="U8" s="177" t="s">
        <v>82</v>
      </c>
      <c r="V8" s="52">
        <v>18040007</v>
      </c>
      <c r="W8" s="129" t="s">
        <v>83</v>
      </c>
      <c r="X8" s="177">
        <v>37.026299999999999</v>
      </c>
      <c r="Y8" s="177">
        <v>-120.5311</v>
      </c>
      <c r="Z8" s="90">
        <v>3.9</v>
      </c>
      <c r="AA8" s="78" t="s">
        <v>150</v>
      </c>
      <c r="AB8" s="52" t="s">
        <v>151</v>
      </c>
      <c r="AC8" s="177">
        <f>75+457+147+147</f>
        <v>826</v>
      </c>
      <c r="AD8" s="52" t="s">
        <v>28</v>
      </c>
      <c r="AE8" s="52" t="s">
        <v>28</v>
      </c>
      <c r="AF8" s="51" t="s">
        <v>134</v>
      </c>
      <c r="AG8" s="177" t="s">
        <v>152</v>
      </c>
      <c r="AH8" s="52" t="s">
        <v>87</v>
      </c>
      <c r="AI8" s="60">
        <v>2012</v>
      </c>
      <c r="AJ8" s="112" t="s">
        <v>87</v>
      </c>
      <c r="AK8" s="73">
        <v>10</v>
      </c>
      <c r="AL8" s="51">
        <v>2009</v>
      </c>
      <c r="AM8" s="52">
        <v>2018</v>
      </c>
      <c r="AN8" s="177">
        <v>0</v>
      </c>
      <c r="AO8" s="51">
        <v>2018</v>
      </c>
      <c r="AP8" s="54">
        <v>1960</v>
      </c>
      <c r="AQ8" s="51">
        <v>2017</v>
      </c>
      <c r="AR8" s="177">
        <v>0</v>
      </c>
      <c r="AS8" s="51">
        <v>2018</v>
      </c>
      <c r="AT8" s="177">
        <v>0</v>
      </c>
      <c r="AU8" s="121" t="s">
        <v>103</v>
      </c>
      <c r="AV8" s="126" t="s">
        <v>775</v>
      </c>
    </row>
    <row r="9" spans="1:48" ht="30" x14ac:dyDescent="0.25">
      <c r="A9" s="73" t="s">
        <v>254</v>
      </c>
      <c r="B9" s="177" t="s">
        <v>97</v>
      </c>
      <c r="C9" s="52" t="s">
        <v>124</v>
      </c>
      <c r="D9" s="177">
        <v>1997</v>
      </c>
      <c r="E9" s="52" t="s">
        <v>255</v>
      </c>
      <c r="F9" s="74" t="s">
        <v>256</v>
      </c>
      <c r="G9" s="89" t="s">
        <v>16</v>
      </c>
      <c r="H9" s="56" t="s">
        <v>257</v>
      </c>
      <c r="I9" s="56">
        <v>93.39</v>
      </c>
      <c r="J9" s="56" t="s">
        <v>257</v>
      </c>
      <c r="K9" s="130">
        <v>86</v>
      </c>
      <c r="L9" s="56">
        <v>93.389999999999986</v>
      </c>
      <c r="M9" s="55" t="s">
        <v>93</v>
      </c>
      <c r="N9" s="53">
        <v>3</v>
      </c>
      <c r="O9" s="177" t="s">
        <v>129</v>
      </c>
      <c r="P9" s="177" t="s">
        <v>258</v>
      </c>
      <c r="Q9" s="74" t="s">
        <v>80</v>
      </c>
      <c r="R9" s="177" t="s">
        <v>81</v>
      </c>
      <c r="S9" s="177">
        <v>2.4510000000000001</v>
      </c>
      <c r="T9" s="60" t="s">
        <v>28</v>
      </c>
      <c r="U9" s="177" t="s">
        <v>82</v>
      </c>
      <c r="V9" s="52">
        <v>18040007</v>
      </c>
      <c r="W9" s="129" t="s">
        <v>131</v>
      </c>
      <c r="X9" s="177">
        <v>37.008400000000002</v>
      </c>
      <c r="Y9" s="174">
        <v>-119.9997</v>
      </c>
      <c r="Z9" s="90">
        <v>38</v>
      </c>
      <c r="AA9" s="78" t="s">
        <v>240</v>
      </c>
      <c r="AB9" s="52" t="s">
        <v>200</v>
      </c>
      <c r="AC9" s="177">
        <v>82</v>
      </c>
      <c r="AD9" s="177" t="s">
        <v>28</v>
      </c>
      <c r="AE9" s="52" t="s">
        <v>28</v>
      </c>
      <c r="AF9" s="177" t="s">
        <v>134</v>
      </c>
      <c r="AG9" s="177" t="s">
        <v>259</v>
      </c>
      <c r="AH9" s="51" t="s">
        <v>87</v>
      </c>
      <c r="AI9" s="51">
        <v>2012</v>
      </c>
      <c r="AJ9" s="90" t="s">
        <v>24</v>
      </c>
      <c r="AK9" s="73">
        <v>10</v>
      </c>
      <c r="AL9" s="177">
        <v>2009</v>
      </c>
      <c r="AM9" s="52">
        <v>2018</v>
      </c>
      <c r="AN9" s="177">
        <v>2018</v>
      </c>
      <c r="AO9" s="177">
        <v>387.32</v>
      </c>
      <c r="AP9" s="177">
        <v>387.32</v>
      </c>
      <c r="AQ9" s="177">
        <v>2018</v>
      </c>
      <c r="AR9" s="177">
        <v>0</v>
      </c>
      <c r="AS9" s="177">
        <v>2015</v>
      </c>
      <c r="AT9" s="177">
        <v>139.13</v>
      </c>
      <c r="AU9" s="121" t="s">
        <v>103</v>
      </c>
      <c r="AV9" s="127"/>
    </row>
    <row r="10" spans="1:48" ht="150" x14ac:dyDescent="0.25">
      <c r="A10" s="73" t="s">
        <v>116</v>
      </c>
      <c r="B10" s="51" t="s">
        <v>97</v>
      </c>
      <c r="C10" s="52" t="s">
        <v>98</v>
      </c>
      <c r="D10" s="177">
        <v>1950</v>
      </c>
      <c r="E10" s="52" t="s">
        <v>117</v>
      </c>
      <c r="F10" s="74" t="s">
        <v>118</v>
      </c>
      <c r="G10" s="89" t="s">
        <v>16</v>
      </c>
      <c r="H10" s="56" t="s">
        <v>749</v>
      </c>
      <c r="I10" s="56" t="s">
        <v>737</v>
      </c>
      <c r="J10" s="56" t="s">
        <v>749</v>
      </c>
      <c r="K10" s="130" t="s">
        <v>737</v>
      </c>
      <c r="L10" s="55">
        <v>986.66</v>
      </c>
      <c r="M10" s="56" t="s">
        <v>738</v>
      </c>
      <c r="N10" s="62" t="s">
        <v>119</v>
      </c>
      <c r="O10" s="52" t="s">
        <v>78</v>
      </c>
      <c r="P10" s="177" t="s">
        <v>79</v>
      </c>
      <c r="Q10" s="74" t="s">
        <v>80</v>
      </c>
      <c r="R10" s="177" t="s">
        <v>81</v>
      </c>
      <c r="S10" s="177">
        <v>5</v>
      </c>
      <c r="T10" s="60" t="s">
        <v>28</v>
      </c>
      <c r="U10" s="177" t="s">
        <v>82</v>
      </c>
      <c r="V10" s="52">
        <v>18040007</v>
      </c>
      <c r="W10" s="129" t="s">
        <v>83</v>
      </c>
      <c r="X10" s="177">
        <v>37.0501</v>
      </c>
      <c r="Y10" s="177">
        <v>-120.5355</v>
      </c>
      <c r="Z10" s="90">
        <v>2.2000000000000002</v>
      </c>
      <c r="AA10" s="78" t="s">
        <v>120</v>
      </c>
      <c r="AB10" s="52" t="s">
        <v>121</v>
      </c>
      <c r="AC10" s="54">
        <v>150</v>
      </c>
      <c r="AD10" s="52" t="s">
        <v>28</v>
      </c>
      <c r="AE10" s="52" t="s">
        <v>28</v>
      </c>
      <c r="AF10" s="177" t="s">
        <v>86</v>
      </c>
      <c r="AG10" s="60" t="s">
        <v>28</v>
      </c>
      <c r="AH10" s="60" t="s">
        <v>122</v>
      </c>
      <c r="AI10" s="60">
        <v>2012</v>
      </c>
      <c r="AJ10" s="112" t="s">
        <v>87</v>
      </c>
      <c r="AK10" s="73">
        <v>10</v>
      </c>
      <c r="AL10" s="177">
        <v>2009</v>
      </c>
      <c r="AM10" s="52">
        <v>2018</v>
      </c>
      <c r="AN10" s="177">
        <v>0</v>
      </c>
      <c r="AO10" s="177">
        <v>2018</v>
      </c>
      <c r="AP10" s="177">
        <v>277.5</v>
      </c>
      <c r="AQ10" s="177">
        <v>2011</v>
      </c>
      <c r="AR10" s="177">
        <v>0</v>
      </c>
      <c r="AS10" s="177">
        <v>2018</v>
      </c>
      <c r="AT10" s="177">
        <v>0</v>
      </c>
      <c r="AU10" s="121" t="s">
        <v>103</v>
      </c>
      <c r="AV10" s="124" t="s">
        <v>793</v>
      </c>
    </row>
    <row r="11" spans="1:48" ht="135" x14ac:dyDescent="0.25">
      <c r="A11" s="73" t="s">
        <v>144</v>
      </c>
      <c r="B11" s="51" t="s">
        <v>97</v>
      </c>
      <c r="C11" s="52" t="s">
        <v>98</v>
      </c>
      <c r="D11" s="177">
        <v>1950</v>
      </c>
      <c r="E11" s="52" t="s">
        <v>117</v>
      </c>
      <c r="F11" s="74" t="s">
        <v>28</v>
      </c>
      <c r="G11" s="89" t="s">
        <v>16</v>
      </c>
      <c r="H11" s="158" t="s">
        <v>387</v>
      </c>
      <c r="I11" s="56" t="s">
        <v>739</v>
      </c>
      <c r="J11" s="158" t="s">
        <v>387</v>
      </c>
      <c r="K11" s="130" t="s">
        <v>739</v>
      </c>
      <c r="L11" s="55">
        <v>95.83</v>
      </c>
      <c r="M11" s="55" t="s">
        <v>93</v>
      </c>
      <c r="N11" s="63" t="s">
        <v>114</v>
      </c>
      <c r="O11" s="52" t="s">
        <v>78</v>
      </c>
      <c r="P11" s="51" t="s">
        <v>79</v>
      </c>
      <c r="Q11" s="74" t="s">
        <v>80</v>
      </c>
      <c r="R11" s="51" t="s">
        <v>81</v>
      </c>
      <c r="S11" s="51">
        <v>5</v>
      </c>
      <c r="T11" s="60" t="s">
        <v>28</v>
      </c>
      <c r="U11" s="51" t="s">
        <v>82</v>
      </c>
      <c r="V11" s="52">
        <v>18040007</v>
      </c>
      <c r="W11" s="129" t="s">
        <v>83</v>
      </c>
      <c r="X11" s="51">
        <v>37.018500000000003</v>
      </c>
      <c r="Y11" s="51">
        <v>-120.5192</v>
      </c>
      <c r="Z11" s="90">
        <v>4.8</v>
      </c>
      <c r="AA11" s="78" t="s">
        <v>145</v>
      </c>
      <c r="AB11" s="179" t="s">
        <v>74</v>
      </c>
      <c r="AC11" s="177">
        <v>296</v>
      </c>
      <c r="AD11" s="52" t="s">
        <v>28</v>
      </c>
      <c r="AE11" s="52" t="s">
        <v>28</v>
      </c>
      <c r="AF11" s="51" t="s">
        <v>86</v>
      </c>
      <c r="AG11" s="60" t="s">
        <v>28</v>
      </c>
      <c r="AH11" s="60" t="s">
        <v>87</v>
      </c>
      <c r="AI11" s="60">
        <v>2012</v>
      </c>
      <c r="AJ11" s="112" t="s">
        <v>87</v>
      </c>
      <c r="AK11" s="73">
        <v>10</v>
      </c>
      <c r="AL11" s="51">
        <v>2009</v>
      </c>
      <c r="AM11" s="52">
        <v>2018</v>
      </c>
      <c r="AN11" s="177">
        <v>0</v>
      </c>
      <c r="AO11" s="51">
        <v>2018</v>
      </c>
      <c r="AP11" s="64">
        <v>1148.4000000000001</v>
      </c>
      <c r="AQ11" s="51">
        <v>2011</v>
      </c>
      <c r="AR11" s="51">
        <v>0</v>
      </c>
      <c r="AS11" s="51">
        <v>2018</v>
      </c>
      <c r="AT11" s="51">
        <v>0</v>
      </c>
      <c r="AU11" s="121" t="s">
        <v>103</v>
      </c>
      <c r="AV11" s="126" t="s">
        <v>776</v>
      </c>
    </row>
    <row r="12" spans="1:48" ht="30" x14ac:dyDescent="0.25">
      <c r="A12" s="73" t="s">
        <v>236</v>
      </c>
      <c r="B12" s="51" t="s">
        <v>97</v>
      </c>
      <c r="C12" s="52" t="s">
        <v>124</v>
      </c>
      <c r="D12" s="177">
        <v>1997</v>
      </c>
      <c r="E12" s="52" t="s">
        <v>237</v>
      </c>
      <c r="F12" s="74" t="s">
        <v>238</v>
      </c>
      <c r="G12" s="89" t="s">
        <v>16</v>
      </c>
      <c r="H12" s="61" t="s">
        <v>239</v>
      </c>
      <c r="I12" s="55">
        <v>41.7</v>
      </c>
      <c r="J12" s="61" t="s">
        <v>239</v>
      </c>
      <c r="K12" s="231">
        <v>44</v>
      </c>
      <c r="L12" s="55">
        <v>53.24</v>
      </c>
      <c r="M12" s="55" t="s">
        <v>93</v>
      </c>
      <c r="N12" s="53">
        <v>3</v>
      </c>
      <c r="O12" s="51" t="s">
        <v>129</v>
      </c>
      <c r="P12" s="51" t="s">
        <v>130</v>
      </c>
      <c r="Q12" s="74" t="s">
        <v>80</v>
      </c>
      <c r="R12" s="51" t="s">
        <v>81</v>
      </c>
      <c r="S12" s="51">
        <v>2</v>
      </c>
      <c r="T12" s="60" t="s">
        <v>28</v>
      </c>
      <c r="U12" s="51" t="s">
        <v>82</v>
      </c>
      <c r="V12" s="52">
        <v>18040007</v>
      </c>
      <c r="W12" s="129" t="s">
        <v>131</v>
      </c>
      <c r="X12" s="51">
        <v>37.008699999999997</v>
      </c>
      <c r="Y12" s="51">
        <v>-119.99720000000001</v>
      </c>
      <c r="Z12" s="90">
        <v>38</v>
      </c>
      <c r="AA12" s="78" t="s">
        <v>240</v>
      </c>
      <c r="AB12" s="52" t="s">
        <v>200</v>
      </c>
      <c r="AC12" s="177">
        <v>21.24</v>
      </c>
      <c r="AD12" s="52" t="s">
        <v>28</v>
      </c>
      <c r="AE12" s="52" t="s">
        <v>28</v>
      </c>
      <c r="AF12" s="51" t="s">
        <v>86</v>
      </c>
      <c r="AG12" s="60" t="s">
        <v>28</v>
      </c>
      <c r="AH12" s="60" t="s">
        <v>87</v>
      </c>
      <c r="AI12" s="60">
        <v>2009</v>
      </c>
      <c r="AJ12" s="112" t="s">
        <v>24</v>
      </c>
      <c r="AK12" s="73">
        <v>10</v>
      </c>
      <c r="AL12" s="51">
        <v>2009</v>
      </c>
      <c r="AM12" s="52">
        <v>2018</v>
      </c>
      <c r="AN12" s="51">
        <v>4.91</v>
      </c>
      <c r="AO12" s="51">
        <v>2018</v>
      </c>
      <c r="AP12" s="177">
        <v>167.5</v>
      </c>
      <c r="AQ12" s="51">
        <v>2009</v>
      </c>
      <c r="AR12" s="51">
        <v>0</v>
      </c>
      <c r="AS12" s="51">
        <v>2015</v>
      </c>
      <c r="AT12" s="51">
        <v>35.393999999999998</v>
      </c>
      <c r="AU12" s="121" t="s">
        <v>103</v>
      </c>
      <c r="AV12" s="125" t="s">
        <v>771</v>
      </c>
    </row>
    <row r="13" spans="1:48" ht="60" x14ac:dyDescent="0.25">
      <c r="A13" s="73" t="s">
        <v>210</v>
      </c>
      <c r="B13" s="177" t="s">
        <v>70</v>
      </c>
      <c r="C13" s="52" t="s">
        <v>71</v>
      </c>
      <c r="D13" s="178">
        <v>16505</v>
      </c>
      <c r="E13" s="52" t="s">
        <v>112</v>
      </c>
      <c r="F13" s="74" t="s">
        <v>211</v>
      </c>
      <c r="G13" s="89" t="s">
        <v>212</v>
      </c>
      <c r="H13" s="56" t="s">
        <v>213</v>
      </c>
      <c r="I13" s="160">
        <v>1662.7</v>
      </c>
      <c r="J13" s="160" t="s">
        <v>28</v>
      </c>
      <c r="K13" s="231" t="s">
        <v>28</v>
      </c>
      <c r="L13" s="160">
        <v>5039.8999999999996</v>
      </c>
      <c r="M13" s="55" t="s">
        <v>93</v>
      </c>
      <c r="N13" s="62" t="s">
        <v>214</v>
      </c>
      <c r="O13" s="177" t="s">
        <v>129</v>
      </c>
      <c r="P13" s="177" t="s">
        <v>158</v>
      </c>
      <c r="Q13" s="74" t="s">
        <v>80</v>
      </c>
      <c r="R13" s="177" t="s">
        <v>81</v>
      </c>
      <c r="S13" s="52">
        <v>17.5</v>
      </c>
      <c r="T13" s="177" t="s">
        <v>28</v>
      </c>
      <c r="U13" s="177" t="s">
        <v>82</v>
      </c>
      <c r="V13" s="52">
        <v>18040007</v>
      </c>
      <c r="W13" s="129" t="s">
        <v>159</v>
      </c>
      <c r="X13" s="174">
        <v>36.969563350000001</v>
      </c>
      <c r="Y13" s="174">
        <v>-120.422286</v>
      </c>
      <c r="Z13" s="90">
        <v>11.8</v>
      </c>
      <c r="AA13" s="78" t="s">
        <v>215</v>
      </c>
      <c r="AB13" s="52" t="s">
        <v>200</v>
      </c>
      <c r="AC13" s="64">
        <v>1662.2</v>
      </c>
      <c r="AD13" s="177" t="s">
        <v>87</v>
      </c>
      <c r="AE13" s="177" t="s">
        <v>87</v>
      </c>
      <c r="AF13" s="177" t="s">
        <v>86</v>
      </c>
      <c r="AG13" s="177" t="s">
        <v>28</v>
      </c>
      <c r="AH13" s="52" t="s">
        <v>216</v>
      </c>
      <c r="AI13" s="177">
        <v>2015</v>
      </c>
      <c r="AJ13" s="90" t="s">
        <v>87</v>
      </c>
      <c r="AK13" s="73">
        <v>28</v>
      </c>
      <c r="AL13" s="177">
        <v>1987</v>
      </c>
      <c r="AM13" s="52">
        <v>2018</v>
      </c>
      <c r="AN13" s="177">
        <v>0</v>
      </c>
      <c r="AO13" s="177">
        <v>2018</v>
      </c>
      <c r="AP13" s="54">
        <v>26800</v>
      </c>
      <c r="AQ13" s="177">
        <v>1997</v>
      </c>
      <c r="AR13" s="177">
        <v>0</v>
      </c>
      <c r="AS13" s="177">
        <v>2018</v>
      </c>
      <c r="AT13" s="177">
        <v>0</v>
      </c>
      <c r="AU13" s="98">
        <v>5727.4</v>
      </c>
      <c r="AV13" s="126" t="s">
        <v>777</v>
      </c>
    </row>
    <row r="14" spans="1:48" ht="120" x14ac:dyDescent="0.25">
      <c r="A14" s="73" t="s">
        <v>111</v>
      </c>
      <c r="B14" s="51" t="s">
        <v>97</v>
      </c>
      <c r="C14" s="52" t="s">
        <v>98</v>
      </c>
      <c r="D14" s="177">
        <v>1950</v>
      </c>
      <c r="E14" s="52" t="s">
        <v>112</v>
      </c>
      <c r="F14" s="74" t="s">
        <v>113</v>
      </c>
      <c r="G14" s="89" t="s">
        <v>16</v>
      </c>
      <c r="H14" s="56" t="s">
        <v>390</v>
      </c>
      <c r="I14" s="56" t="s">
        <v>736</v>
      </c>
      <c r="J14" s="56" t="s">
        <v>390</v>
      </c>
      <c r="K14" s="130" t="s">
        <v>736</v>
      </c>
      <c r="L14" s="55">
        <v>347.63</v>
      </c>
      <c r="M14" s="55" t="s">
        <v>93</v>
      </c>
      <c r="N14" s="53" t="s">
        <v>114</v>
      </c>
      <c r="O14" s="51" t="s">
        <v>78</v>
      </c>
      <c r="P14" s="51" t="s">
        <v>79</v>
      </c>
      <c r="Q14" s="74" t="s">
        <v>80</v>
      </c>
      <c r="R14" s="51" t="s">
        <v>81</v>
      </c>
      <c r="S14" s="51">
        <v>6</v>
      </c>
      <c r="T14" s="60" t="s">
        <v>28</v>
      </c>
      <c r="U14" s="51" t="s">
        <v>82</v>
      </c>
      <c r="V14" s="52">
        <v>18040007</v>
      </c>
      <c r="W14" s="129" t="s">
        <v>83</v>
      </c>
      <c r="X14" s="174">
        <v>37.012</v>
      </c>
      <c r="Y14" s="177">
        <v>-120.5018</v>
      </c>
      <c r="Z14" s="90">
        <v>5.8</v>
      </c>
      <c r="AA14" s="78" t="s">
        <v>115</v>
      </c>
      <c r="AB14" s="52" t="s">
        <v>74</v>
      </c>
      <c r="AC14" s="51">
        <v>372</v>
      </c>
      <c r="AD14" s="52" t="s">
        <v>28</v>
      </c>
      <c r="AE14" s="52" t="s">
        <v>28</v>
      </c>
      <c r="AF14" s="51" t="s">
        <v>86</v>
      </c>
      <c r="AG14" s="60" t="s">
        <v>28</v>
      </c>
      <c r="AH14" s="59" t="s">
        <v>87</v>
      </c>
      <c r="AI14" s="60">
        <v>2012</v>
      </c>
      <c r="AJ14" s="112" t="s">
        <v>87</v>
      </c>
      <c r="AK14" s="73">
        <v>10</v>
      </c>
      <c r="AL14" s="51">
        <v>2009</v>
      </c>
      <c r="AM14" s="52">
        <v>2018</v>
      </c>
      <c r="AN14" s="51">
        <v>0</v>
      </c>
      <c r="AO14" s="51">
        <v>2018</v>
      </c>
      <c r="AP14" s="54">
        <v>1540</v>
      </c>
      <c r="AQ14" s="51">
        <v>2011</v>
      </c>
      <c r="AR14" s="51">
        <v>0</v>
      </c>
      <c r="AS14" s="51">
        <v>2018</v>
      </c>
      <c r="AT14" s="51">
        <v>0</v>
      </c>
      <c r="AU14" s="121" t="s">
        <v>103</v>
      </c>
      <c r="AV14" s="126" t="s">
        <v>778</v>
      </c>
    </row>
    <row r="15" spans="1:48" ht="180" x14ac:dyDescent="0.25">
      <c r="A15" s="73" t="s">
        <v>232</v>
      </c>
      <c r="B15" s="51" t="s">
        <v>105</v>
      </c>
      <c r="C15" s="52" t="s">
        <v>106</v>
      </c>
      <c r="D15" s="177">
        <v>1914</v>
      </c>
      <c r="E15" s="52" t="s">
        <v>112</v>
      </c>
      <c r="F15" s="74" t="s">
        <v>233</v>
      </c>
      <c r="G15" s="89" t="s">
        <v>16</v>
      </c>
      <c r="H15" s="56" t="s">
        <v>748</v>
      </c>
      <c r="I15" s="68">
        <v>2676</v>
      </c>
      <c r="J15" s="56" t="s">
        <v>748</v>
      </c>
      <c r="K15" s="130">
        <v>2676</v>
      </c>
      <c r="L15" s="161">
        <v>10893.96</v>
      </c>
      <c r="M15" s="55" t="s">
        <v>93</v>
      </c>
      <c r="N15" s="62" t="s">
        <v>234</v>
      </c>
      <c r="O15" s="52" t="s">
        <v>129</v>
      </c>
      <c r="P15" s="177" t="s">
        <v>158</v>
      </c>
      <c r="Q15" s="74" t="s">
        <v>80</v>
      </c>
      <c r="R15" s="177" t="s">
        <v>81</v>
      </c>
      <c r="S15" s="177">
        <v>100</v>
      </c>
      <c r="T15" s="177" t="s">
        <v>28</v>
      </c>
      <c r="U15" s="177" t="s">
        <v>82</v>
      </c>
      <c r="V15" s="52">
        <v>18040007</v>
      </c>
      <c r="W15" s="129" t="s">
        <v>159</v>
      </c>
      <c r="X15" s="174">
        <v>36.974494440000001</v>
      </c>
      <c r="Y15" s="174">
        <v>-120.38210556</v>
      </c>
      <c r="Z15" s="90">
        <v>14.4</v>
      </c>
      <c r="AA15" s="78" t="s">
        <v>132</v>
      </c>
      <c r="AB15" s="52" t="s">
        <v>200</v>
      </c>
      <c r="AC15" s="54">
        <v>4674</v>
      </c>
      <c r="AD15" s="52" t="s">
        <v>28</v>
      </c>
      <c r="AE15" s="52" t="s">
        <v>28</v>
      </c>
      <c r="AF15" s="177" t="s">
        <v>86</v>
      </c>
      <c r="AG15" s="60" t="s">
        <v>28</v>
      </c>
      <c r="AH15" s="59" t="s">
        <v>235</v>
      </c>
      <c r="AI15" s="177">
        <v>2016</v>
      </c>
      <c r="AJ15" s="112" t="s">
        <v>87</v>
      </c>
      <c r="AK15" s="73">
        <v>5</v>
      </c>
      <c r="AL15" s="177">
        <v>2008</v>
      </c>
      <c r="AM15" s="52">
        <v>2018</v>
      </c>
      <c r="AN15" s="64">
        <v>1185.2</v>
      </c>
      <c r="AO15" s="177">
        <v>2018</v>
      </c>
      <c r="AP15" s="54">
        <v>25420</v>
      </c>
      <c r="AQ15" s="177">
        <v>2017</v>
      </c>
      <c r="AR15" s="177">
        <v>0</v>
      </c>
      <c r="AS15" s="177">
        <v>2016</v>
      </c>
      <c r="AT15" s="64">
        <v>1185.2</v>
      </c>
      <c r="AU15" s="121" t="s">
        <v>103</v>
      </c>
      <c r="AV15" s="126" t="s">
        <v>794</v>
      </c>
    </row>
    <row r="16" spans="1:48" ht="135" x14ac:dyDescent="0.25">
      <c r="A16" s="73" t="s">
        <v>201</v>
      </c>
      <c r="B16" s="51" t="s">
        <v>97</v>
      </c>
      <c r="C16" s="52" t="s">
        <v>124</v>
      </c>
      <c r="D16" s="177">
        <v>1965</v>
      </c>
      <c r="E16" s="52" t="s">
        <v>202</v>
      </c>
      <c r="F16" s="74" t="s">
        <v>28</v>
      </c>
      <c r="G16" s="89" t="s">
        <v>16</v>
      </c>
      <c r="H16" s="56" t="s">
        <v>741</v>
      </c>
      <c r="I16" s="55">
        <v>320</v>
      </c>
      <c r="J16" s="56" t="s">
        <v>799</v>
      </c>
      <c r="K16" s="231">
        <v>186.5</v>
      </c>
      <c r="L16" s="55">
        <v>459.72</v>
      </c>
      <c r="M16" s="55" t="s">
        <v>93</v>
      </c>
      <c r="N16" s="53">
        <v>35</v>
      </c>
      <c r="O16" s="51" t="s">
        <v>78</v>
      </c>
      <c r="P16" s="51" t="s">
        <v>130</v>
      </c>
      <c r="Q16" s="74" t="s">
        <v>80</v>
      </c>
      <c r="R16" s="51" t="s">
        <v>81</v>
      </c>
      <c r="S16" s="177">
        <v>2.33</v>
      </c>
      <c r="T16" s="177" t="s">
        <v>28</v>
      </c>
      <c r="U16" s="51" t="s">
        <v>82</v>
      </c>
      <c r="V16" s="52">
        <v>18040007</v>
      </c>
      <c r="W16" s="129" t="s">
        <v>131</v>
      </c>
      <c r="X16" s="174">
        <v>37.025061999999998</v>
      </c>
      <c r="Y16" s="174">
        <v>-119.965475</v>
      </c>
      <c r="Z16" s="90">
        <v>40.5</v>
      </c>
      <c r="AA16" s="78" t="s">
        <v>203</v>
      </c>
      <c r="AB16" s="52" t="s">
        <v>133</v>
      </c>
      <c r="AC16" s="177">
        <f>230+70</f>
        <v>300</v>
      </c>
      <c r="AD16" s="177" t="s">
        <v>28</v>
      </c>
      <c r="AE16" s="177" t="s">
        <v>28</v>
      </c>
      <c r="AF16" s="177" t="s">
        <v>134</v>
      </c>
      <c r="AG16" s="177" t="s">
        <v>74</v>
      </c>
      <c r="AH16" s="177" t="s">
        <v>87</v>
      </c>
      <c r="AI16" s="177">
        <v>2018</v>
      </c>
      <c r="AJ16" s="112" t="s">
        <v>24</v>
      </c>
      <c r="AK16" s="73">
        <v>2</v>
      </c>
      <c r="AL16" s="177">
        <v>2017</v>
      </c>
      <c r="AM16" s="52">
        <v>2018</v>
      </c>
      <c r="AN16" s="177">
        <v>351.64</v>
      </c>
      <c r="AO16" s="51">
        <v>2018</v>
      </c>
      <c r="AP16" s="177">
        <v>351.64</v>
      </c>
      <c r="AQ16" s="177">
        <v>2018</v>
      </c>
      <c r="AR16" s="177">
        <v>239.97499999999999</v>
      </c>
      <c r="AS16" s="177">
        <v>2017</v>
      </c>
      <c r="AT16" s="177">
        <v>295.8075</v>
      </c>
      <c r="AU16" s="121" t="s">
        <v>103</v>
      </c>
      <c r="AV16" s="125" t="s">
        <v>766</v>
      </c>
    </row>
    <row r="17" spans="1:48" ht="60" x14ac:dyDescent="0.25">
      <c r="A17" s="73" t="s">
        <v>204</v>
      </c>
      <c r="B17" s="51" t="s">
        <v>97</v>
      </c>
      <c r="C17" s="52" t="s">
        <v>124</v>
      </c>
      <c r="D17" s="177">
        <v>1960</v>
      </c>
      <c r="E17" s="52" t="s">
        <v>202</v>
      </c>
      <c r="F17" s="74" t="s">
        <v>205</v>
      </c>
      <c r="G17" s="89" t="s">
        <v>16</v>
      </c>
      <c r="H17" s="55" t="s">
        <v>206</v>
      </c>
      <c r="I17" s="55">
        <v>40</v>
      </c>
      <c r="J17" s="55" t="s">
        <v>206</v>
      </c>
      <c r="K17" s="231">
        <v>48</v>
      </c>
      <c r="L17" s="55">
        <v>73.7</v>
      </c>
      <c r="M17" s="55" t="s">
        <v>93</v>
      </c>
      <c r="N17" s="53" t="s">
        <v>207</v>
      </c>
      <c r="O17" s="177" t="s">
        <v>129</v>
      </c>
      <c r="P17" s="51" t="s">
        <v>130</v>
      </c>
      <c r="Q17" s="74" t="s">
        <v>80</v>
      </c>
      <c r="R17" s="51" t="s">
        <v>81</v>
      </c>
      <c r="S17" s="51">
        <v>0.47</v>
      </c>
      <c r="T17" s="177" t="s">
        <v>28</v>
      </c>
      <c r="U17" s="51" t="s">
        <v>82</v>
      </c>
      <c r="V17" s="52">
        <v>18040007</v>
      </c>
      <c r="W17" s="129" t="s">
        <v>131</v>
      </c>
      <c r="X17" s="174">
        <v>36.997539000000003</v>
      </c>
      <c r="Y17" s="174">
        <v>-120.01115900000001</v>
      </c>
      <c r="Z17" s="90">
        <v>37</v>
      </c>
      <c r="AA17" s="78" t="s">
        <v>208</v>
      </c>
      <c r="AB17" s="52" t="s">
        <v>209</v>
      </c>
      <c r="AC17" s="177">
        <v>40</v>
      </c>
      <c r="AD17" s="177" t="s">
        <v>28</v>
      </c>
      <c r="AE17" s="177" t="s">
        <v>28</v>
      </c>
      <c r="AF17" s="51" t="s">
        <v>134</v>
      </c>
      <c r="AG17" s="177" t="s">
        <v>74</v>
      </c>
      <c r="AH17" s="177" t="s">
        <v>87</v>
      </c>
      <c r="AI17" s="177">
        <v>2018</v>
      </c>
      <c r="AJ17" s="112" t="s">
        <v>24</v>
      </c>
      <c r="AK17" s="73">
        <v>2</v>
      </c>
      <c r="AL17" s="177">
        <v>2017</v>
      </c>
      <c r="AM17" s="52">
        <v>2018</v>
      </c>
      <c r="AN17" s="177">
        <v>0</v>
      </c>
      <c r="AO17" s="51">
        <v>2018</v>
      </c>
      <c r="AP17" s="177">
        <v>44.16</v>
      </c>
      <c r="AQ17" s="51">
        <v>2017</v>
      </c>
      <c r="AR17" s="177">
        <v>0</v>
      </c>
      <c r="AS17" s="51">
        <v>2018</v>
      </c>
      <c r="AT17" s="177">
        <v>22.081</v>
      </c>
      <c r="AU17" s="121" t="s">
        <v>103</v>
      </c>
      <c r="AV17" s="125" t="s">
        <v>765</v>
      </c>
    </row>
    <row r="18" spans="1:48" ht="60" x14ac:dyDescent="0.25">
      <c r="A18" s="75" t="s">
        <v>194</v>
      </c>
      <c r="B18" s="55" t="s">
        <v>97</v>
      </c>
      <c r="C18" s="56" t="s">
        <v>124</v>
      </c>
      <c r="D18" s="181">
        <v>1968</v>
      </c>
      <c r="E18" s="56" t="s">
        <v>195</v>
      </c>
      <c r="F18" s="76" t="s">
        <v>196</v>
      </c>
      <c r="G18" s="91" t="s">
        <v>16</v>
      </c>
      <c r="H18" s="56" t="s">
        <v>197</v>
      </c>
      <c r="I18" s="56">
        <v>175.96</v>
      </c>
      <c r="J18" s="56" t="s">
        <v>197</v>
      </c>
      <c r="K18" s="130">
        <v>302.24</v>
      </c>
      <c r="L18" s="56">
        <v>302.24</v>
      </c>
      <c r="M18" s="55" t="s">
        <v>93</v>
      </c>
      <c r="N18" s="57" t="s">
        <v>198</v>
      </c>
      <c r="O18" s="56" t="s">
        <v>78</v>
      </c>
      <c r="P18" s="55" t="s">
        <v>130</v>
      </c>
      <c r="Q18" s="74" t="s">
        <v>80</v>
      </c>
      <c r="R18" s="55" t="s">
        <v>81</v>
      </c>
      <c r="S18" s="55" t="s">
        <v>74</v>
      </c>
      <c r="T18" s="61" t="s">
        <v>28</v>
      </c>
      <c r="U18" s="55" t="s">
        <v>82</v>
      </c>
      <c r="V18" s="56">
        <v>18040007</v>
      </c>
      <c r="W18" s="131" t="s">
        <v>131</v>
      </c>
      <c r="X18" s="55">
        <v>37.016599999999997</v>
      </c>
      <c r="Y18" s="55">
        <v>-119.9845</v>
      </c>
      <c r="Z18" s="90">
        <v>39.299999999999997</v>
      </c>
      <c r="AA18" s="111" t="s">
        <v>199</v>
      </c>
      <c r="AB18" s="56" t="s">
        <v>200</v>
      </c>
      <c r="AC18" s="55">
        <v>72</v>
      </c>
      <c r="AD18" s="56" t="s">
        <v>28</v>
      </c>
      <c r="AE18" s="181" t="s">
        <v>28</v>
      </c>
      <c r="AF18" s="55" t="s">
        <v>86</v>
      </c>
      <c r="AG18" s="61" t="s">
        <v>28</v>
      </c>
      <c r="AH18" s="60" t="s">
        <v>87</v>
      </c>
      <c r="AI18" s="61">
        <v>2010</v>
      </c>
      <c r="AJ18" s="112" t="s">
        <v>24</v>
      </c>
      <c r="AK18" s="111">
        <v>7</v>
      </c>
      <c r="AL18" s="56">
        <v>2010</v>
      </c>
      <c r="AM18" s="56">
        <v>2017</v>
      </c>
      <c r="AN18" s="55">
        <v>0</v>
      </c>
      <c r="AO18" s="55">
        <v>2017</v>
      </c>
      <c r="AP18" s="55">
        <v>259</v>
      </c>
      <c r="AQ18" s="55">
        <v>2010</v>
      </c>
      <c r="AR18" s="55">
        <v>0</v>
      </c>
      <c r="AS18" s="55">
        <v>2017</v>
      </c>
      <c r="AT18" s="55">
        <v>0</v>
      </c>
      <c r="AU18" s="121" t="s">
        <v>103</v>
      </c>
      <c r="AV18" s="124" t="s">
        <v>768</v>
      </c>
    </row>
    <row r="19" spans="1:48" ht="75" x14ac:dyDescent="0.25">
      <c r="A19" s="73" t="s">
        <v>181</v>
      </c>
      <c r="B19" s="51" t="s">
        <v>70</v>
      </c>
      <c r="C19" s="52" t="s">
        <v>71</v>
      </c>
      <c r="D19" s="178">
        <v>20732</v>
      </c>
      <c r="E19" s="177" t="s">
        <v>25</v>
      </c>
      <c r="F19" s="74" t="s">
        <v>182</v>
      </c>
      <c r="G19" s="97" t="s">
        <v>183</v>
      </c>
      <c r="H19" s="56" t="s">
        <v>184</v>
      </c>
      <c r="I19" s="58">
        <v>304</v>
      </c>
      <c r="J19" s="58" t="s">
        <v>28</v>
      </c>
      <c r="K19" s="231" t="s">
        <v>28</v>
      </c>
      <c r="L19" s="70">
        <v>1114.69</v>
      </c>
      <c r="M19" s="55" t="s">
        <v>93</v>
      </c>
      <c r="N19" s="53" t="s">
        <v>185</v>
      </c>
      <c r="O19" s="177" t="s">
        <v>78</v>
      </c>
      <c r="P19" s="51" t="s">
        <v>130</v>
      </c>
      <c r="Q19" s="74" t="s">
        <v>80</v>
      </c>
      <c r="R19" s="51" t="s">
        <v>94</v>
      </c>
      <c r="S19" s="66">
        <v>25</v>
      </c>
      <c r="T19" s="54">
        <v>4700</v>
      </c>
      <c r="U19" s="51" t="s">
        <v>82</v>
      </c>
      <c r="V19" s="52">
        <v>18040007</v>
      </c>
      <c r="W19" s="129" t="s">
        <v>131</v>
      </c>
      <c r="X19" s="174">
        <v>37.033661549999998</v>
      </c>
      <c r="Y19" s="174">
        <v>-119.95082399</v>
      </c>
      <c r="Z19" s="90">
        <v>41.6</v>
      </c>
      <c r="AA19" s="78" t="s">
        <v>186</v>
      </c>
      <c r="AB19" s="179" t="s">
        <v>28</v>
      </c>
      <c r="AC19" s="180" t="s">
        <v>28</v>
      </c>
      <c r="AD19" s="180" t="s">
        <v>187</v>
      </c>
      <c r="AE19" s="180">
        <v>300</v>
      </c>
      <c r="AF19" s="51" t="s">
        <v>86</v>
      </c>
      <c r="AG19" s="60" t="s">
        <v>28</v>
      </c>
      <c r="AH19" s="60" t="s">
        <v>87</v>
      </c>
      <c r="AI19" s="60">
        <v>2016</v>
      </c>
      <c r="AJ19" s="112" t="s">
        <v>24</v>
      </c>
      <c r="AK19" s="102">
        <v>40</v>
      </c>
      <c r="AL19" s="180">
        <v>1970</v>
      </c>
      <c r="AM19" s="179">
        <v>2018</v>
      </c>
      <c r="AN19" s="51">
        <v>0</v>
      </c>
      <c r="AO19" s="51">
        <v>2018</v>
      </c>
      <c r="AP19" s="54">
        <v>13019</v>
      </c>
      <c r="AQ19" s="51">
        <v>2006</v>
      </c>
      <c r="AR19" s="51">
        <v>0</v>
      </c>
      <c r="AS19" s="51">
        <v>2018</v>
      </c>
      <c r="AT19" s="51">
        <v>757</v>
      </c>
      <c r="AU19" s="96">
        <v>4700</v>
      </c>
      <c r="AV19" s="125"/>
    </row>
    <row r="20" spans="1:48" ht="120" x14ac:dyDescent="0.25">
      <c r="A20" s="73" t="s">
        <v>188</v>
      </c>
      <c r="B20" s="51" t="s">
        <v>189</v>
      </c>
      <c r="C20" s="52" t="s">
        <v>190</v>
      </c>
      <c r="D20" s="179" t="s">
        <v>191</v>
      </c>
      <c r="E20" s="177" t="s">
        <v>25</v>
      </c>
      <c r="F20" s="74" t="s">
        <v>182</v>
      </c>
      <c r="G20" s="97" t="s">
        <v>16</v>
      </c>
      <c r="H20" s="157" t="s">
        <v>389</v>
      </c>
      <c r="I20" s="159">
        <v>127075</v>
      </c>
      <c r="J20" s="159" t="s">
        <v>28</v>
      </c>
      <c r="K20" s="233" t="s">
        <v>28</v>
      </c>
      <c r="L20" s="159">
        <v>127075</v>
      </c>
      <c r="M20" s="55" t="s">
        <v>93</v>
      </c>
      <c r="N20" s="53" t="s">
        <v>192</v>
      </c>
      <c r="O20" s="51" t="s">
        <v>192</v>
      </c>
      <c r="P20" s="51" t="s">
        <v>192</v>
      </c>
      <c r="Q20" s="74" t="s">
        <v>80</v>
      </c>
      <c r="R20" s="51" t="s">
        <v>81</v>
      </c>
      <c r="S20" s="51">
        <v>200</v>
      </c>
      <c r="T20" s="60" t="s">
        <v>28</v>
      </c>
      <c r="U20" s="51" t="s">
        <v>82</v>
      </c>
      <c r="V20" s="52">
        <v>18040007</v>
      </c>
      <c r="W20" s="129" t="s">
        <v>131</v>
      </c>
      <c r="X20" s="174">
        <v>36.984552309999998</v>
      </c>
      <c r="Y20" s="174">
        <v>-120.02581855</v>
      </c>
      <c r="Z20" s="90">
        <v>35.799999999999997</v>
      </c>
      <c r="AA20" s="78" t="s">
        <v>95</v>
      </c>
      <c r="AB20" s="179" t="s">
        <v>193</v>
      </c>
      <c r="AC20" s="67">
        <f>235+7507+177+489+413+4754+60+247+106+12</f>
        <v>14000</v>
      </c>
      <c r="AD20" s="180" t="s">
        <v>28</v>
      </c>
      <c r="AE20" s="180" t="s">
        <v>28</v>
      </c>
      <c r="AF20" s="51" t="s">
        <v>86</v>
      </c>
      <c r="AG20" s="60" t="s">
        <v>28</v>
      </c>
      <c r="AH20" s="59" t="s">
        <v>391</v>
      </c>
      <c r="AI20" s="60">
        <v>2009</v>
      </c>
      <c r="AJ20" s="112" t="s">
        <v>24</v>
      </c>
      <c r="AK20" s="102">
        <v>29</v>
      </c>
      <c r="AL20" s="180">
        <v>1985</v>
      </c>
      <c r="AM20" s="179">
        <v>2018</v>
      </c>
      <c r="AN20" s="54">
        <v>28330</v>
      </c>
      <c r="AO20" s="51">
        <v>2018</v>
      </c>
      <c r="AP20" s="54">
        <v>71519</v>
      </c>
      <c r="AQ20" s="51">
        <v>2017</v>
      </c>
      <c r="AR20" s="54">
        <v>1946</v>
      </c>
      <c r="AS20" s="51">
        <v>1990</v>
      </c>
      <c r="AT20" s="54">
        <v>13808</v>
      </c>
      <c r="AU20" s="92">
        <v>144793</v>
      </c>
      <c r="AV20" s="126" t="s">
        <v>790</v>
      </c>
    </row>
    <row r="21" spans="1:48" ht="60" x14ac:dyDescent="0.25">
      <c r="A21" s="73" t="s">
        <v>171</v>
      </c>
      <c r="B21" s="51" t="s">
        <v>105</v>
      </c>
      <c r="C21" s="52" t="s">
        <v>124</v>
      </c>
      <c r="D21" s="180">
        <v>1984</v>
      </c>
      <c r="E21" s="52" t="s">
        <v>172</v>
      </c>
      <c r="F21" s="74" t="s">
        <v>173</v>
      </c>
      <c r="G21" s="97" t="s">
        <v>174</v>
      </c>
      <c r="H21" s="56" t="s">
        <v>175</v>
      </c>
      <c r="I21" s="55">
        <v>148.54</v>
      </c>
      <c r="J21" s="56" t="s">
        <v>175</v>
      </c>
      <c r="K21" s="231">
        <v>148.54</v>
      </c>
      <c r="L21" s="55">
        <v>148.54</v>
      </c>
      <c r="M21" s="55" t="s">
        <v>93</v>
      </c>
      <c r="N21" s="53" t="s">
        <v>99</v>
      </c>
      <c r="O21" s="51" t="s">
        <v>129</v>
      </c>
      <c r="P21" s="51" t="s">
        <v>130</v>
      </c>
      <c r="Q21" s="74" t="s">
        <v>80</v>
      </c>
      <c r="R21" s="51" t="s">
        <v>81</v>
      </c>
      <c r="S21" s="60">
        <v>1.34</v>
      </c>
      <c r="T21" s="60" t="s">
        <v>28</v>
      </c>
      <c r="U21" s="51" t="s">
        <v>82</v>
      </c>
      <c r="V21" s="52">
        <v>18040007</v>
      </c>
      <c r="W21" s="129" t="s">
        <v>131</v>
      </c>
      <c r="X21" s="174">
        <v>36.992222220000002</v>
      </c>
      <c r="Y21" s="174">
        <v>-120.01555556</v>
      </c>
      <c r="Z21" s="90">
        <v>36.6</v>
      </c>
      <c r="AA21" s="78" t="s">
        <v>176</v>
      </c>
      <c r="AB21" s="52" t="s">
        <v>177</v>
      </c>
      <c r="AC21" s="177">
        <v>160</v>
      </c>
      <c r="AD21" s="52" t="s">
        <v>178</v>
      </c>
      <c r="AE21" s="52" t="s">
        <v>179</v>
      </c>
      <c r="AF21" s="60" t="s">
        <v>86</v>
      </c>
      <c r="AG21" s="60" t="s">
        <v>28</v>
      </c>
      <c r="AH21" s="60" t="s">
        <v>87</v>
      </c>
      <c r="AI21" s="60">
        <v>2012</v>
      </c>
      <c r="AJ21" s="114" t="s">
        <v>180</v>
      </c>
      <c r="AK21" s="78">
        <v>3</v>
      </c>
      <c r="AL21" s="52">
        <v>2012</v>
      </c>
      <c r="AM21" s="52">
        <v>2017</v>
      </c>
      <c r="AN21" s="60">
        <v>199.71</v>
      </c>
      <c r="AO21" s="177">
        <v>2017</v>
      </c>
      <c r="AP21" s="60">
        <v>199.71</v>
      </c>
      <c r="AQ21" s="60">
        <v>2017</v>
      </c>
      <c r="AR21" s="60">
        <v>89.1</v>
      </c>
      <c r="AS21" s="60">
        <v>2012</v>
      </c>
      <c r="AT21" s="60">
        <v>151.27000000000001</v>
      </c>
      <c r="AU21" s="112" t="s">
        <v>103</v>
      </c>
      <c r="AV21" s="125" t="s">
        <v>779</v>
      </c>
    </row>
    <row r="22" spans="1:48" ht="75" x14ac:dyDescent="0.25">
      <c r="A22" s="73" t="s">
        <v>69</v>
      </c>
      <c r="B22" s="51" t="s">
        <v>70</v>
      </c>
      <c r="C22" s="52" t="s">
        <v>71</v>
      </c>
      <c r="D22" s="178">
        <v>20043</v>
      </c>
      <c r="E22" s="177" t="s">
        <v>72</v>
      </c>
      <c r="F22" s="74" t="s">
        <v>73</v>
      </c>
      <c r="G22" s="89" t="s">
        <v>16</v>
      </c>
      <c r="H22" s="56" t="s">
        <v>75</v>
      </c>
      <c r="I22" s="55">
        <v>357</v>
      </c>
      <c r="J22" s="56" t="s">
        <v>28</v>
      </c>
      <c r="K22" s="231" t="s">
        <v>28</v>
      </c>
      <c r="L22" s="58">
        <v>1250</v>
      </c>
      <c r="M22" s="55" t="s">
        <v>76</v>
      </c>
      <c r="N22" s="53" t="s">
        <v>77</v>
      </c>
      <c r="O22" s="177" t="s">
        <v>78</v>
      </c>
      <c r="P22" s="177" t="s">
        <v>79</v>
      </c>
      <c r="Q22" s="74" t="s">
        <v>80</v>
      </c>
      <c r="R22" s="177" t="s">
        <v>81</v>
      </c>
      <c r="S22" s="51">
        <v>3.2</v>
      </c>
      <c r="T22" s="177" t="s">
        <v>28</v>
      </c>
      <c r="U22" s="177" t="s">
        <v>82</v>
      </c>
      <c r="V22" s="52">
        <v>18040007</v>
      </c>
      <c r="W22" s="129" t="s">
        <v>83</v>
      </c>
      <c r="X22" s="174">
        <v>37.072847459999998</v>
      </c>
      <c r="Y22" s="174">
        <v>-120.5510586</v>
      </c>
      <c r="Z22" s="90">
        <v>0.26</v>
      </c>
      <c r="AA22" s="78" t="s">
        <v>84</v>
      </c>
      <c r="AB22" s="52" t="s">
        <v>85</v>
      </c>
      <c r="AC22" s="177">
        <v>348</v>
      </c>
      <c r="AD22" s="51" t="s">
        <v>28</v>
      </c>
      <c r="AE22" s="177" t="s">
        <v>28</v>
      </c>
      <c r="AF22" s="51" t="s">
        <v>86</v>
      </c>
      <c r="AG22" s="51" t="s">
        <v>28</v>
      </c>
      <c r="AH22" s="177" t="s">
        <v>87</v>
      </c>
      <c r="AI22" s="55" t="s">
        <v>87</v>
      </c>
      <c r="AJ22" s="90" t="s">
        <v>87</v>
      </c>
      <c r="AK22" s="73">
        <v>23</v>
      </c>
      <c r="AL22" s="51">
        <v>1986</v>
      </c>
      <c r="AM22" s="52">
        <v>2018</v>
      </c>
      <c r="AN22" s="177">
        <v>0</v>
      </c>
      <c r="AO22" s="51">
        <v>2018</v>
      </c>
      <c r="AP22" s="54">
        <v>2105</v>
      </c>
      <c r="AQ22" s="51">
        <v>1993</v>
      </c>
      <c r="AR22" s="177">
        <v>0</v>
      </c>
      <c r="AS22" s="51">
        <v>2018</v>
      </c>
      <c r="AT22" s="177">
        <v>0</v>
      </c>
      <c r="AU22" s="90">
        <v>856.9</v>
      </c>
      <c r="AV22" s="126" t="s">
        <v>780</v>
      </c>
    </row>
    <row r="23" spans="1:48" ht="135" x14ac:dyDescent="0.25">
      <c r="A23" s="73" t="s">
        <v>96</v>
      </c>
      <c r="B23" s="51" t="s">
        <v>97</v>
      </c>
      <c r="C23" s="52" t="s">
        <v>98</v>
      </c>
      <c r="D23" s="177">
        <v>1952</v>
      </c>
      <c r="E23" s="52" t="s">
        <v>72</v>
      </c>
      <c r="F23" s="74" t="s">
        <v>73</v>
      </c>
      <c r="G23" s="89" t="s">
        <v>16</v>
      </c>
      <c r="H23" s="198" t="s">
        <v>386</v>
      </c>
      <c r="I23" s="56" t="s">
        <v>734</v>
      </c>
      <c r="J23" s="198" t="s">
        <v>386</v>
      </c>
      <c r="K23" s="130" t="s">
        <v>734</v>
      </c>
      <c r="L23" s="55">
        <v>532</v>
      </c>
      <c r="M23" s="55" t="s">
        <v>76</v>
      </c>
      <c r="N23" s="53" t="s">
        <v>99</v>
      </c>
      <c r="O23" s="177" t="s">
        <v>78</v>
      </c>
      <c r="P23" s="51" t="s">
        <v>79</v>
      </c>
      <c r="Q23" s="74" t="s">
        <v>80</v>
      </c>
      <c r="R23" s="51" t="s">
        <v>81</v>
      </c>
      <c r="S23" s="51" t="s">
        <v>74</v>
      </c>
      <c r="T23" s="60" t="s">
        <v>28</v>
      </c>
      <c r="U23" s="51" t="s">
        <v>82</v>
      </c>
      <c r="V23" s="52">
        <v>18040001</v>
      </c>
      <c r="W23" s="131" t="s">
        <v>100</v>
      </c>
      <c r="X23" s="177">
        <v>37.073700000000002</v>
      </c>
      <c r="Y23" s="177">
        <v>-120.5517</v>
      </c>
      <c r="Z23" s="90">
        <v>0.26</v>
      </c>
      <c r="AA23" s="78" t="s">
        <v>101</v>
      </c>
      <c r="AB23" s="52" t="s">
        <v>102</v>
      </c>
      <c r="AC23" s="54">
        <f>65+251+700+344</f>
        <v>1360</v>
      </c>
      <c r="AD23" s="52" t="s">
        <v>28</v>
      </c>
      <c r="AE23" s="52" t="s">
        <v>28</v>
      </c>
      <c r="AF23" s="51" t="s">
        <v>86</v>
      </c>
      <c r="AG23" s="60" t="s">
        <v>28</v>
      </c>
      <c r="AH23" s="60" t="s">
        <v>87</v>
      </c>
      <c r="AI23" s="60">
        <v>2016</v>
      </c>
      <c r="AJ23" s="112" t="s">
        <v>87</v>
      </c>
      <c r="AK23" s="73">
        <v>22</v>
      </c>
      <c r="AL23" s="51">
        <v>1992</v>
      </c>
      <c r="AM23" s="52">
        <v>2018</v>
      </c>
      <c r="AN23" s="177">
        <v>0</v>
      </c>
      <c r="AO23" s="51">
        <v>2018</v>
      </c>
      <c r="AP23" s="54">
        <v>1731</v>
      </c>
      <c r="AQ23" s="51">
        <v>1993</v>
      </c>
      <c r="AR23" s="51">
        <v>0</v>
      </c>
      <c r="AS23" s="51">
        <v>2018</v>
      </c>
      <c r="AT23" s="177">
        <v>0</v>
      </c>
      <c r="AU23" s="121" t="s">
        <v>103</v>
      </c>
      <c r="AV23" s="175" t="s">
        <v>781</v>
      </c>
    </row>
    <row r="24" spans="1:48" ht="150" x14ac:dyDescent="0.25">
      <c r="A24" s="73" t="s">
        <v>104</v>
      </c>
      <c r="B24" s="51" t="s">
        <v>105</v>
      </c>
      <c r="C24" s="52" t="s">
        <v>106</v>
      </c>
      <c r="D24" s="177">
        <v>1952</v>
      </c>
      <c r="E24" s="52" t="s">
        <v>72</v>
      </c>
      <c r="F24" s="74" t="s">
        <v>28</v>
      </c>
      <c r="G24" s="89" t="s">
        <v>16</v>
      </c>
      <c r="H24" s="56" t="s">
        <v>293</v>
      </c>
      <c r="I24" s="56" t="s">
        <v>735</v>
      </c>
      <c r="J24" s="56" t="s">
        <v>293</v>
      </c>
      <c r="K24" s="130" t="s">
        <v>735</v>
      </c>
      <c r="L24" s="55">
        <v>333</v>
      </c>
      <c r="M24" s="55" t="s">
        <v>76</v>
      </c>
      <c r="N24" s="53" t="s">
        <v>107</v>
      </c>
      <c r="O24" s="51" t="s">
        <v>78</v>
      </c>
      <c r="P24" s="177" t="s">
        <v>79</v>
      </c>
      <c r="Q24" s="74" t="s">
        <v>80</v>
      </c>
      <c r="R24" s="51" t="s">
        <v>81</v>
      </c>
      <c r="S24" s="177">
        <v>20</v>
      </c>
      <c r="T24" s="60" t="s">
        <v>28</v>
      </c>
      <c r="U24" s="51" t="s">
        <v>82</v>
      </c>
      <c r="V24" s="52">
        <v>18040007</v>
      </c>
      <c r="W24" s="129" t="s">
        <v>83</v>
      </c>
      <c r="X24" s="51">
        <v>37.061900000000001</v>
      </c>
      <c r="Y24" s="51">
        <v>-120.5442</v>
      </c>
      <c r="Z24" s="90">
        <v>1.2</v>
      </c>
      <c r="AA24" s="78" t="s">
        <v>108</v>
      </c>
      <c r="AB24" s="52" t="s">
        <v>109</v>
      </c>
      <c r="AC24" s="54">
        <f>65+251+793+329+344</f>
        <v>1782</v>
      </c>
      <c r="AD24" s="177" t="s">
        <v>28</v>
      </c>
      <c r="AE24" s="52" t="s">
        <v>28</v>
      </c>
      <c r="AF24" s="51" t="s">
        <v>86</v>
      </c>
      <c r="AG24" s="60" t="s">
        <v>28</v>
      </c>
      <c r="AH24" s="60" t="s">
        <v>110</v>
      </c>
      <c r="AI24" s="52">
        <v>2016</v>
      </c>
      <c r="AJ24" s="112" t="s">
        <v>87</v>
      </c>
      <c r="AK24" s="73">
        <v>10</v>
      </c>
      <c r="AL24" s="51">
        <v>2009</v>
      </c>
      <c r="AM24" s="52">
        <v>2018</v>
      </c>
      <c r="AN24" s="55">
        <v>0</v>
      </c>
      <c r="AO24" s="55">
        <v>2018</v>
      </c>
      <c r="AP24" s="54">
        <v>1700</v>
      </c>
      <c r="AQ24" s="51">
        <v>2017</v>
      </c>
      <c r="AR24" s="51">
        <v>0</v>
      </c>
      <c r="AS24" s="51">
        <v>2018</v>
      </c>
      <c r="AT24" s="51">
        <v>0</v>
      </c>
      <c r="AU24" s="121" t="s">
        <v>103</v>
      </c>
      <c r="AV24" s="175" t="s">
        <v>782</v>
      </c>
    </row>
    <row r="25" spans="1:48" ht="195" x14ac:dyDescent="0.25">
      <c r="A25" s="73" t="s">
        <v>153</v>
      </c>
      <c r="B25" s="51" t="s">
        <v>70</v>
      </c>
      <c r="C25" s="52" t="s">
        <v>71</v>
      </c>
      <c r="D25" s="178">
        <v>16566</v>
      </c>
      <c r="E25" s="177" t="s">
        <v>154</v>
      </c>
      <c r="F25" s="74" t="s">
        <v>155</v>
      </c>
      <c r="G25" s="95" t="s">
        <v>16</v>
      </c>
      <c r="H25" s="56" t="s">
        <v>156</v>
      </c>
      <c r="I25" s="58">
        <v>2105</v>
      </c>
      <c r="J25" s="58" t="s">
        <v>28</v>
      </c>
      <c r="K25" s="231" t="s">
        <v>28</v>
      </c>
      <c r="L25" s="58">
        <v>2811.96</v>
      </c>
      <c r="M25" s="55" t="s">
        <v>93</v>
      </c>
      <c r="N25" s="53" t="s">
        <v>157</v>
      </c>
      <c r="O25" s="55" t="s">
        <v>78</v>
      </c>
      <c r="P25" s="55" t="s">
        <v>158</v>
      </c>
      <c r="Q25" s="74" t="s">
        <v>80</v>
      </c>
      <c r="R25" s="51" t="s">
        <v>81</v>
      </c>
      <c r="S25" s="51">
        <v>6.6</v>
      </c>
      <c r="T25" s="55" t="s">
        <v>28</v>
      </c>
      <c r="U25" s="55" t="s">
        <v>82</v>
      </c>
      <c r="V25" s="56">
        <v>18040007</v>
      </c>
      <c r="W25" s="129" t="s">
        <v>159</v>
      </c>
      <c r="X25" s="174">
        <v>36.977481240000003</v>
      </c>
      <c r="Y25" s="174">
        <v>-120.37024479</v>
      </c>
      <c r="Z25" s="90">
        <v>15.1</v>
      </c>
      <c r="AA25" s="111" t="s">
        <v>160</v>
      </c>
      <c r="AB25" s="52" t="s">
        <v>74</v>
      </c>
      <c r="AC25" s="54">
        <v>2105</v>
      </c>
      <c r="AD25" s="55" t="s">
        <v>28</v>
      </c>
      <c r="AE25" s="55" t="s">
        <v>28</v>
      </c>
      <c r="AF25" s="51" t="s">
        <v>134</v>
      </c>
      <c r="AG25" s="51" t="s">
        <v>161</v>
      </c>
      <c r="AH25" s="52" t="s">
        <v>162</v>
      </c>
      <c r="AI25" s="51">
        <v>2016</v>
      </c>
      <c r="AJ25" s="90" t="s">
        <v>87</v>
      </c>
      <c r="AK25" s="73">
        <v>22</v>
      </c>
      <c r="AL25" s="51">
        <v>1962</v>
      </c>
      <c r="AM25" s="52">
        <v>2018</v>
      </c>
      <c r="AN25" s="51">
        <v>0</v>
      </c>
      <c r="AO25" s="51">
        <v>2018</v>
      </c>
      <c r="AP25" s="54">
        <v>6</v>
      </c>
      <c r="AQ25" s="51">
        <v>1963</v>
      </c>
      <c r="AR25" s="51">
        <v>0</v>
      </c>
      <c r="AS25" s="51">
        <v>2018</v>
      </c>
      <c r="AT25" s="51">
        <v>0</v>
      </c>
      <c r="AU25" s="98">
        <v>3979.6</v>
      </c>
      <c r="AV25" s="126" t="s">
        <v>783</v>
      </c>
    </row>
    <row r="26" spans="1:48" ht="120" x14ac:dyDescent="0.25">
      <c r="A26" s="73" t="s">
        <v>136</v>
      </c>
      <c r="B26" s="51" t="s">
        <v>97</v>
      </c>
      <c r="C26" s="52" t="s">
        <v>124</v>
      </c>
      <c r="D26" s="177">
        <v>1991</v>
      </c>
      <c r="E26" s="52" t="s">
        <v>137</v>
      </c>
      <c r="F26" s="77" t="s">
        <v>138</v>
      </c>
      <c r="G26" s="93" t="s">
        <v>16</v>
      </c>
      <c r="H26" s="181" t="s">
        <v>139</v>
      </c>
      <c r="I26" s="181">
        <v>598.52</v>
      </c>
      <c r="J26" s="181" t="s">
        <v>139</v>
      </c>
      <c r="K26" s="233">
        <v>212</v>
      </c>
      <c r="L26" s="181">
        <v>598.52</v>
      </c>
      <c r="M26" s="55" t="s">
        <v>93</v>
      </c>
      <c r="N26" s="63" t="s">
        <v>140</v>
      </c>
      <c r="O26" s="180" t="s">
        <v>129</v>
      </c>
      <c r="P26" s="180" t="s">
        <v>130</v>
      </c>
      <c r="Q26" s="74" t="s">
        <v>80</v>
      </c>
      <c r="R26" s="180" t="s">
        <v>81</v>
      </c>
      <c r="S26" s="180">
        <v>5.7930000000000001</v>
      </c>
      <c r="T26" s="180">
        <v>5</v>
      </c>
      <c r="U26" s="180" t="s">
        <v>82</v>
      </c>
      <c r="V26" s="52">
        <v>18040007</v>
      </c>
      <c r="W26" s="129" t="s">
        <v>131</v>
      </c>
      <c r="X26" s="180">
        <v>37.000500000000002</v>
      </c>
      <c r="Y26" s="180">
        <v>-120.01009999999999</v>
      </c>
      <c r="Z26" s="94">
        <v>37.200000000000003</v>
      </c>
      <c r="AA26" s="113" t="s">
        <v>141</v>
      </c>
      <c r="AB26" s="179" t="s">
        <v>142</v>
      </c>
      <c r="AC26" s="180">
        <v>600</v>
      </c>
      <c r="AD26" s="51" t="s">
        <v>28</v>
      </c>
      <c r="AE26" s="51" t="s">
        <v>28</v>
      </c>
      <c r="AF26" s="180" t="s">
        <v>28</v>
      </c>
      <c r="AG26" s="180" t="s">
        <v>28</v>
      </c>
      <c r="AH26" s="179" t="s">
        <v>143</v>
      </c>
      <c r="AI26" s="180">
        <v>2012</v>
      </c>
      <c r="AJ26" s="94" t="s">
        <v>24</v>
      </c>
      <c r="AK26" s="102">
        <v>1</v>
      </c>
      <c r="AL26" s="180">
        <v>2011</v>
      </c>
      <c r="AM26" s="179">
        <v>2011</v>
      </c>
      <c r="AN26" s="180">
        <v>804</v>
      </c>
      <c r="AO26" s="180">
        <v>2011</v>
      </c>
      <c r="AP26" s="180">
        <v>804</v>
      </c>
      <c r="AQ26" s="180">
        <v>2011</v>
      </c>
      <c r="AR26" s="180">
        <v>804</v>
      </c>
      <c r="AS26" s="180">
        <v>2011</v>
      </c>
      <c r="AT26" s="180">
        <v>804</v>
      </c>
      <c r="AU26" s="121" t="s">
        <v>103</v>
      </c>
      <c r="AV26" s="126" t="s">
        <v>784</v>
      </c>
    </row>
    <row r="27" spans="1:48" ht="90" x14ac:dyDescent="0.25">
      <c r="A27" s="73" t="s">
        <v>123</v>
      </c>
      <c r="B27" s="51" t="s">
        <v>97</v>
      </c>
      <c r="C27" s="52" t="s">
        <v>124</v>
      </c>
      <c r="D27" s="177">
        <v>1990</v>
      </c>
      <c r="E27" s="52" t="s">
        <v>125</v>
      </c>
      <c r="F27" s="74" t="s">
        <v>126</v>
      </c>
      <c r="G27" s="89" t="s">
        <v>16</v>
      </c>
      <c r="H27" s="56" t="s">
        <v>127</v>
      </c>
      <c r="I27" s="55">
        <v>299.56</v>
      </c>
      <c r="J27" s="56" t="s">
        <v>127</v>
      </c>
      <c r="K27" s="231">
        <v>220</v>
      </c>
      <c r="L27" s="55">
        <v>299.56</v>
      </c>
      <c r="M27" s="55" t="s">
        <v>93</v>
      </c>
      <c r="N27" s="53" t="s">
        <v>128</v>
      </c>
      <c r="O27" s="177" t="s">
        <v>129</v>
      </c>
      <c r="P27" s="51" t="s">
        <v>130</v>
      </c>
      <c r="Q27" s="74" t="s">
        <v>80</v>
      </c>
      <c r="R27" s="51" t="s">
        <v>81</v>
      </c>
      <c r="S27" s="51">
        <v>4.4560000000000004</v>
      </c>
      <c r="T27" s="177">
        <v>4</v>
      </c>
      <c r="U27" s="51" t="s">
        <v>82</v>
      </c>
      <c r="V27" s="52">
        <v>18040007</v>
      </c>
      <c r="W27" s="129" t="s">
        <v>131</v>
      </c>
      <c r="X27" s="177">
        <v>37.002099999999999</v>
      </c>
      <c r="Y27" s="177">
        <v>-120.00920000000001</v>
      </c>
      <c r="Z27" s="90">
        <v>37.299999999999997</v>
      </c>
      <c r="AA27" s="78" t="s">
        <v>132</v>
      </c>
      <c r="AB27" s="52" t="s">
        <v>133</v>
      </c>
      <c r="AC27" s="177">
        <f>608+195</f>
        <v>803</v>
      </c>
      <c r="AD27" s="177" t="s">
        <v>28</v>
      </c>
      <c r="AE27" s="177" t="s">
        <v>28</v>
      </c>
      <c r="AF27" s="51" t="s">
        <v>134</v>
      </c>
      <c r="AG27" s="177" t="s">
        <v>135</v>
      </c>
      <c r="AH27" s="177">
        <v>83150</v>
      </c>
      <c r="AI27" s="51">
        <v>2012</v>
      </c>
      <c r="AJ27" s="90" t="s">
        <v>24</v>
      </c>
      <c r="AK27" s="73">
        <v>10</v>
      </c>
      <c r="AL27" s="51">
        <v>2009</v>
      </c>
      <c r="AM27" s="52">
        <v>2018</v>
      </c>
      <c r="AN27" s="177">
        <v>165.36</v>
      </c>
      <c r="AO27" s="51">
        <v>2018</v>
      </c>
      <c r="AP27" s="177">
        <v>935.17</v>
      </c>
      <c r="AQ27" s="51">
        <v>2017</v>
      </c>
      <c r="AR27" s="51">
        <v>0</v>
      </c>
      <c r="AS27" s="51">
        <v>2015</v>
      </c>
      <c r="AT27" s="177">
        <v>460.43</v>
      </c>
      <c r="AU27" s="121" t="s">
        <v>103</v>
      </c>
      <c r="AV27" s="124" t="s">
        <v>785</v>
      </c>
    </row>
    <row r="28" spans="1:48" ht="150" x14ac:dyDescent="0.25">
      <c r="A28" s="73" t="s">
        <v>248</v>
      </c>
      <c r="B28" s="51" t="s">
        <v>105</v>
      </c>
      <c r="C28" s="52" t="s">
        <v>124</v>
      </c>
      <c r="D28" s="177">
        <v>1852</v>
      </c>
      <c r="E28" s="52" t="s">
        <v>164</v>
      </c>
      <c r="F28" s="74" t="s">
        <v>249</v>
      </c>
      <c r="G28" s="89" t="s">
        <v>16</v>
      </c>
      <c r="H28" s="52" t="s">
        <v>795</v>
      </c>
      <c r="I28" s="52">
        <v>631.80999999999995</v>
      </c>
      <c r="J28" s="52" t="s">
        <v>795</v>
      </c>
      <c r="K28" s="132">
        <v>591</v>
      </c>
      <c r="L28" s="52">
        <v>971.35</v>
      </c>
      <c r="M28" s="55" t="s">
        <v>93</v>
      </c>
      <c r="N28" s="53" t="s">
        <v>250</v>
      </c>
      <c r="O28" s="51" t="s">
        <v>78</v>
      </c>
      <c r="P28" s="51" t="s">
        <v>251</v>
      </c>
      <c r="Q28" s="74" t="s">
        <v>80</v>
      </c>
      <c r="R28" s="51" t="s">
        <v>81</v>
      </c>
      <c r="S28" s="51">
        <v>4.4560000000000004</v>
      </c>
      <c r="T28" s="60" t="s">
        <v>28</v>
      </c>
      <c r="U28" s="51" t="s">
        <v>82</v>
      </c>
      <c r="V28" s="52">
        <v>18040007</v>
      </c>
      <c r="W28" s="129" t="s">
        <v>131</v>
      </c>
      <c r="X28" s="177">
        <v>37.048499999999997</v>
      </c>
      <c r="Y28" s="177">
        <v>-119.9362</v>
      </c>
      <c r="Z28" s="90">
        <v>43.1</v>
      </c>
      <c r="AA28" s="78" t="s">
        <v>252</v>
      </c>
      <c r="AB28" s="52" t="s">
        <v>200</v>
      </c>
      <c r="AC28" s="64">
        <v>1005.6</v>
      </c>
      <c r="AD28" s="51" t="s">
        <v>28</v>
      </c>
      <c r="AE28" s="51" t="s">
        <v>28</v>
      </c>
      <c r="AF28" s="51" t="s">
        <v>86</v>
      </c>
      <c r="AG28" s="51" t="s">
        <v>28</v>
      </c>
      <c r="AH28" s="51" t="s">
        <v>253</v>
      </c>
      <c r="AI28" s="51">
        <v>2016</v>
      </c>
      <c r="AJ28" s="112" t="s">
        <v>87</v>
      </c>
      <c r="AK28" s="73">
        <v>3</v>
      </c>
      <c r="AL28" s="51">
        <v>2016</v>
      </c>
      <c r="AM28" s="52">
        <v>2018</v>
      </c>
      <c r="AN28" s="51">
        <v>128.69999999999999</v>
      </c>
      <c r="AO28" s="51">
        <v>2018</v>
      </c>
      <c r="AP28" s="51">
        <v>179.45</v>
      </c>
      <c r="AQ28" s="51">
        <v>2017</v>
      </c>
      <c r="AR28" s="51">
        <v>0</v>
      </c>
      <c r="AS28" s="51">
        <v>2016</v>
      </c>
      <c r="AT28" s="51">
        <v>128.69999999999999</v>
      </c>
      <c r="AU28" s="121" t="s">
        <v>103</v>
      </c>
      <c r="AV28" s="126" t="s">
        <v>798</v>
      </c>
    </row>
    <row r="29" spans="1:48" ht="120" x14ac:dyDescent="0.25">
      <c r="A29" s="73" t="s">
        <v>260</v>
      </c>
      <c r="B29" s="51" t="s">
        <v>105</v>
      </c>
      <c r="C29" s="52" t="s">
        <v>124</v>
      </c>
      <c r="D29" s="177">
        <v>1852</v>
      </c>
      <c r="E29" s="52" t="s">
        <v>164</v>
      </c>
      <c r="F29" s="74" t="s">
        <v>165</v>
      </c>
      <c r="G29" s="89" t="s">
        <v>16</v>
      </c>
      <c r="H29" s="56" t="s">
        <v>261</v>
      </c>
      <c r="I29" s="56">
        <v>162.69999999999999</v>
      </c>
      <c r="J29" s="56" t="s">
        <v>261</v>
      </c>
      <c r="K29" s="132">
        <v>160</v>
      </c>
      <c r="L29" s="56">
        <v>162.69999999999999</v>
      </c>
      <c r="M29" s="55" t="s">
        <v>93</v>
      </c>
      <c r="N29" s="53" t="s">
        <v>250</v>
      </c>
      <c r="O29" s="51" t="s">
        <v>78</v>
      </c>
      <c r="P29" s="177" t="s">
        <v>251</v>
      </c>
      <c r="Q29" s="74" t="s">
        <v>80</v>
      </c>
      <c r="R29" s="51" t="s">
        <v>81</v>
      </c>
      <c r="S29" s="177">
        <v>4.4560000000000004</v>
      </c>
      <c r="T29" s="177" t="s">
        <v>28</v>
      </c>
      <c r="U29" s="51" t="s">
        <v>82</v>
      </c>
      <c r="V29" s="52">
        <v>18040007</v>
      </c>
      <c r="W29" s="129" t="s">
        <v>131</v>
      </c>
      <c r="X29" s="174">
        <v>37.048483330000003</v>
      </c>
      <c r="Y29" s="174">
        <v>-119.93617222</v>
      </c>
      <c r="Z29" s="90">
        <v>43.1</v>
      </c>
      <c r="AA29" s="78" t="s">
        <v>252</v>
      </c>
      <c r="AB29" s="52" t="s">
        <v>200</v>
      </c>
      <c r="AC29" s="64">
        <v>1005.6</v>
      </c>
      <c r="AD29" s="51" t="s">
        <v>28</v>
      </c>
      <c r="AE29" s="177" t="s">
        <v>28</v>
      </c>
      <c r="AF29" s="51" t="s">
        <v>86</v>
      </c>
      <c r="AG29" s="51" t="s">
        <v>28</v>
      </c>
      <c r="AH29" s="51" t="s">
        <v>87</v>
      </c>
      <c r="AI29" s="51">
        <v>2017</v>
      </c>
      <c r="AJ29" s="90" t="s">
        <v>24</v>
      </c>
      <c r="AK29" s="73">
        <v>2</v>
      </c>
      <c r="AL29" s="51">
        <v>2017</v>
      </c>
      <c r="AM29" s="52">
        <v>2018</v>
      </c>
      <c r="AN29" s="51">
        <v>128.69999999999999</v>
      </c>
      <c r="AO29" s="51">
        <v>2018</v>
      </c>
      <c r="AP29" s="51">
        <v>179.45</v>
      </c>
      <c r="AQ29" s="51">
        <v>2017</v>
      </c>
      <c r="AR29" s="51">
        <v>128.69999999999999</v>
      </c>
      <c r="AS29" s="51">
        <v>2018</v>
      </c>
      <c r="AT29" s="51">
        <v>154.07499999999999</v>
      </c>
      <c r="AU29" s="121" t="s">
        <v>103</v>
      </c>
      <c r="AV29" s="126" t="s">
        <v>786</v>
      </c>
    </row>
    <row r="30" spans="1:48" ht="135" x14ac:dyDescent="0.25">
      <c r="A30" s="73" t="s">
        <v>241</v>
      </c>
      <c r="B30" s="51" t="s">
        <v>97</v>
      </c>
      <c r="C30" s="52" t="s">
        <v>124</v>
      </c>
      <c r="D30" s="177">
        <v>2018</v>
      </c>
      <c r="E30" s="52" t="s">
        <v>164</v>
      </c>
      <c r="F30" s="74" t="s">
        <v>165</v>
      </c>
      <c r="G30" s="89" t="s">
        <v>16</v>
      </c>
      <c r="H30" s="56" t="s">
        <v>743</v>
      </c>
      <c r="I30" s="161">
        <v>1437.52</v>
      </c>
      <c r="J30" s="56" t="s">
        <v>744</v>
      </c>
      <c r="K30" s="132">
        <v>2532.2600000000002</v>
      </c>
      <c r="L30" s="161">
        <v>3427.33</v>
      </c>
      <c r="M30" s="55" t="s">
        <v>93</v>
      </c>
      <c r="N30" s="53" t="s">
        <v>242</v>
      </c>
      <c r="O30" s="51" t="s">
        <v>78</v>
      </c>
      <c r="P30" s="177" t="s">
        <v>243</v>
      </c>
      <c r="Q30" s="74" t="s">
        <v>80</v>
      </c>
      <c r="R30" s="51" t="s">
        <v>81</v>
      </c>
      <c r="S30" s="51">
        <v>5.35</v>
      </c>
      <c r="T30" s="177" t="s">
        <v>28</v>
      </c>
      <c r="U30" s="51" t="s">
        <v>82</v>
      </c>
      <c r="V30" s="52">
        <v>18040007</v>
      </c>
      <c r="W30" s="129" t="s">
        <v>131</v>
      </c>
      <c r="X30" s="177">
        <v>37.04867222</v>
      </c>
      <c r="Y30" s="177">
        <v>-119.93623332999999</v>
      </c>
      <c r="Z30" s="90">
        <v>43.1</v>
      </c>
      <c r="AA30" s="78" t="s">
        <v>244</v>
      </c>
      <c r="AB30" s="52" t="s">
        <v>245</v>
      </c>
      <c r="AC30" s="65">
        <v>1437.52</v>
      </c>
      <c r="AD30" s="51" t="s">
        <v>28</v>
      </c>
      <c r="AE30" s="177" t="s">
        <v>28</v>
      </c>
      <c r="AF30" s="51" t="s">
        <v>134</v>
      </c>
      <c r="AG30" s="51" t="s">
        <v>74</v>
      </c>
      <c r="AH30" s="52" t="s">
        <v>246</v>
      </c>
      <c r="AI30" s="51" t="s">
        <v>87</v>
      </c>
      <c r="AJ30" s="74" t="s">
        <v>247</v>
      </c>
      <c r="AK30" s="73">
        <v>1</v>
      </c>
      <c r="AL30" s="51">
        <v>2018</v>
      </c>
      <c r="AM30" s="52">
        <v>2018</v>
      </c>
      <c r="AN30" s="51">
        <v>0.77</v>
      </c>
      <c r="AO30" s="51">
        <v>2018</v>
      </c>
      <c r="AP30" s="51">
        <v>0.77</v>
      </c>
      <c r="AQ30" s="51">
        <v>2018</v>
      </c>
      <c r="AR30" s="51">
        <v>0.77</v>
      </c>
      <c r="AS30" s="51">
        <v>2018</v>
      </c>
      <c r="AT30" s="51">
        <v>0.77</v>
      </c>
      <c r="AU30" s="121" t="s">
        <v>103</v>
      </c>
      <c r="AV30" s="126" t="s">
        <v>797</v>
      </c>
    </row>
    <row r="31" spans="1:48" ht="45" x14ac:dyDescent="0.25">
      <c r="A31" s="73" t="s">
        <v>163</v>
      </c>
      <c r="B31" s="177" t="s">
        <v>97</v>
      </c>
      <c r="C31" s="52" t="s">
        <v>124</v>
      </c>
      <c r="D31" s="177">
        <v>2018</v>
      </c>
      <c r="E31" s="56" t="s">
        <v>164</v>
      </c>
      <c r="F31" s="74" t="s">
        <v>165</v>
      </c>
      <c r="G31" s="89" t="s">
        <v>16</v>
      </c>
      <c r="H31" s="56" t="s">
        <v>166</v>
      </c>
      <c r="I31" s="55">
        <v>997.7</v>
      </c>
      <c r="J31" s="56" t="s">
        <v>166</v>
      </c>
      <c r="K31" s="231">
        <v>997.7</v>
      </c>
      <c r="L31" s="55">
        <v>997.7</v>
      </c>
      <c r="M31" s="55" t="s">
        <v>93</v>
      </c>
      <c r="N31" s="177" t="s">
        <v>167</v>
      </c>
      <c r="O31" s="177" t="s">
        <v>78</v>
      </c>
      <c r="P31" s="177" t="s">
        <v>130</v>
      </c>
      <c r="Q31" s="74" t="s">
        <v>80</v>
      </c>
      <c r="R31" s="177" t="s">
        <v>81</v>
      </c>
      <c r="S31" s="177">
        <v>1.56</v>
      </c>
      <c r="T31" s="177" t="s">
        <v>28</v>
      </c>
      <c r="U31" s="177" t="s">
        <v>82</v>
      </c>
      <c r="V31" s="52">
        <v>18040007</v>
      </c>
      <c r="W31" s="132">
        <v>180400070304</v>
      </c>
      <c r="X31" s="174">
        <v>37.025032000000003</v>
      </c>
      <c r="Y31" s="174">
        <v>-119.965339</v>
      </c>
      <c r="Z31" s="90">
        <v>40.5</v>
      </c>
      <c r="AA31" s="78" t="s">
        <v>168</v>
      </c>
      <c r="AB31" s="52" t="s">
        <v>74</v>
      </c>
      <c r="AC31" s="177">
        <v>154</v>
      </c>
      <c r="AD31" s="177" t="s">
        <v>28</v>
      </c>
      <c r="AE31" s="177" t="s">
        <v>28</v>
      </c>
      <c r="AF31" s="177" t="s">
        <v>134</v>
      </c>
      <c r="AG31" s="177" t="s">
        <v>74</v>
      </c>
      <c r="AH31" s="52" t="s">
        <v>169</v>
      </c>
      <c r="AI31" s="177" t="s">
        <v>87</v>
      </c>
      <c r="AJ31" s="74" t="s">
        <v>170</v>
      </c>
      <c r="AK31" s="73">
        <v>2018</v>
      </c>
      <c r="AL31" s="177">
        <v>2018</v>
      </c>
      <c r="AM31" s="52">
        <v>2018</v>
      </c>
      <c r="AN31" s="177">
        <v>137.44</v>
      </c>
      <c r="AO31" s="177">
        <v>2018</v>
      </c>
      <c r="AP31" s="177">
        <v>137.44</v>
      </c>
      <c r="AQ31" s="177">
        <v>2018</v>
      </c>
      <c r="AR31" s="177">
        <v>137.44</v>
      </c>
      <c r="AS31" s="177">
        <v>2018</v>
      </c>
      <c r="AT31" s="177">
        <v>137.44</v>
      </c>
      <c r="AU31" s="112" t="s">
        <v>103</v>
      </c>
      <c r="AV31" s="126" t="s">
        <v>787</v>
      </c>
    </row>
    <row r="32" spans="1:48" ht="105" x14ac:dyDescent="0.25">
      <c r="A32" s="75" t="s">
        <v>88</v>
      </c>
      <c r="B32" s="56" t="s">
        <v>89</v>
      </c>
      <c r="C32" s="56" t="s">
        <v>90</v>
      </c>
      <c r="D32" s="178">
        <v>21790</v>
      </c>
      <c r="E32" s="56" t="s">
        <v>91</v>
      </c>
      <c r="F32" s="76" t="s">
        <v>28</v>
      </c>
      <c r="G32" s="91" t="s">
        <v>92</v>
      </c>
      <c r="H32" s="55" t="s">
        <v>87</v>
      </c>
      <c r="I32" s="58">
        <v>0</v>
      </c>
      <c r="J32" s="58" t="s">
        <v>28</v>
      </c>
      <c r="K32" s="231" t="s">
        <v>28</v>
      </c>
      <c r="L32" s="55">
        <v>0</v>
      </c>
      <c r="M32" s="55" t="s">
        <v>93</v>
      </c>
      <c r="N32" s="55" t="s">
        <v>28</v>
      </c>
      <c r="O32" s="55" t="s">
        <v>28</v>
      </c>
      <c r="P32" s="55" t="s">
        <v>28</v>
      </c>
      <c r="Q32" s="74" t="s">
        <v>80</v>
      </c>
      <c r="R32" s="55" t="s">
        <v>94</v>
      </c>
      <c r="S32" s="55" t="s">
        <v>87</v>
      </c>
      <c r="T32" s="58">
        <v>90000</v>
      </c>
      <c r="U32" s="55" t="s">
        <v>82</v>
      </c>
      <c r="V32" s="56">
        <v>18040001</v>
      </c>
      <c r="W32" s="130">
        <v>180400070303</v>
      </c>
      <c r="X32" s="173">
        <v>37.110783550000001</v>
      </c>
      <c r="Y32" s="173">
        <v>-119.88441429</v>
      </c>
      <c r="Z32" s="90">
        <v>48.7</v>
      </c>
      <c r="AA32" s="111" t="s">
        <v>95</v>
      </c>
      <c r="AB32" s="56" t="s">
        <v>87</v>
      </c>
      <c r="AC32" s="58">
        <v>359000</v>
      </c>
      <c r="AD32" s="55" t="s">
        <v>28</v>
      </c>
      <c r="AE32" s="55" t="s">
        <v>28</v>
      </c>
      <c r="AF32" s="55" t="s">
        <v>28</v>
      </c>
      <c r="AG32" s="55" t="s">
        <v>28</v>
      </c>
      <c r="AH32" s="177" t="s">
        <v>28</v>
      </c>
      <c r="AI32" s="177" t="s">
        <v>28</v>
      </c>
      <c r="AJ32" s="90" t="s">
        <v>28</v>
      </c>
      <c r="AK32" s="75" t="s">
        <v>87</v>
      </c>
      <c r="AL32" s="55" t="s">
        <v>28</v>
      </c>
      <c r="AM32" s="55" t="s">
        <v>28</v>
      </c>
      <c r="AN32" s="55" t="s">
        <v>28</v>
      </c>
      <c r="AO32" s="55" t="s">
        <v>28</v>
      </c>
      <c r="AP32" s="55" t="s">
        <v>28</v>
      </c>
      <c r="AQ32" s="55" t="s">
        <v>28</v>
      </c>
      <c r="AR32" s="55" t="s">
        <v>28</v>
      </c>
      <c r="AS32" s="55" t="s">
        <v>28</v>
      </c>
      <c r="AT32" s="55" t="s">
        <v>28</v>
      </c>
      <c r="AU32" s="92">
        <v>90000</v>
      </c>
      <c r="AV32" s="124" t="s">
        <v>788</v>
      </c>
    </row>
    <row r="33" spans="1:48" ht="330.75" thickBot="1" x14ac:dyDescent="0.3">
      <c r="A33" s="79" t="s">
        <v>217</v>
      </c>
      <c r="B33" s="183" t="s">
        <v>70</v>
      </c>
      <c r="C33" s="80" t="s">
        <v>71</v>
      </c>
      <c r="D33" s="196">
        <v>21692</v>
      </c>
      <c r="E33" s="183" t="s">
        <v>218</v>
      </c>
      <c r="F33" s="81" t="s">
        <v>219</v>
      </c>
      <c r="G33" s="197" t="s">
        <v>220</v>
      </c>
      <c r="H33" s="162" t="s">
        <v>742</v>
      </c>
      <c r="I33" s="199">
        <v>46031</v>
      </c>
      <c r="J33" s="200" t="s">
        <v>28</v>
      </c>
      <c r="K33" s="234" t="s">
        <v>28</v>
      </c>
      <c r="L33" s="201">
        <v>49002</v>
      </c>
      <c r="M33" s="163" t="s">
        <v>93</v>
      </c>
      <c r="N33" s="202" t="s">
        <v>221</v>
      </c>
      <c r="O33" s="203" t="s">
        <v>222</v>
      </c>
      <c r="P33" s="203" t="s">
        <v>223</v>
      </c>
      <c r="Q33" s="81" t="s">
        <v>80</v>
      </c>
      <c r="R33" s="80" t="s">
        <v>772</v>
      </c>
      <c r="S33" s="183" t="s">
        <v>28</v>
      </c>
      <c r="T33" s="204">
        <v>90259</v>
      </c>
      <c r="U33" s="80" t="s">
        <v>224</v>
      </c>
      <c r="V33" s="80" t="s">
        <v>225</v>
      </c>
      <c r="W33" s="80" t="s">
        <v>226</v>
      </c>
      <c r="X33" s="80" t="s">
        <v>227</v>
      </c>
      <c r="Y33" s="205" t="s">
        <v>228</v>
      </c>
      <c r="Z33" s="81" t="s">
        <v>229</v>
      </c>
      <c r="AA33" s="115" t="s">
        <v>230</v>
      </c>
      <c r="AB33" s="80" t="s">
        <v>231</v>
      </c>
      <c r="AC33" s="204">
        <v>46031</v>
      </c>
      <c r="AD33" s="183" t="s">
        <v>28</v>
      </c>
      <c r="AE33" s="183" t="s">
        <v>28</v>
      </c>
      <c r="AF33" s="183" t="s">
        <v>86</v>
      </c>
      <c r="AG33" s="183" t="s">
        <v>28</v>
      </c>
      <c r="AH33" s="80" t="s">
        <v>391</v>
      </c>
      <c r="AI33" s="183">
        <v>2016</v>
      </c>
      <c r="AJ33" s="103" t="s">
        <v>24</v>
      </c>
      <c r="AK33" s="79">
        <v>41</v>
      </c>
      <c r="AL33" s="183">
        <v>1978</v>
      </c>
      <c r="AM33" s="80">
        <v>2018</v>
      </c>
      <c r="AN33" s="206">
        <v>25877.200000000001</v>
      </c>
      <c r="AO33" s="183">
        <v>2018</v>
      </c>
      <c r="AP33" s="204">
        <v>102560</v>
      </c>
      <c r="AQ33" s="183">
        <v>1983</v>
      </c>
      <c r="AR33" s="206">
        <v>1371.7</v>
      </c>
      <c r="AS33" s="183">
        <v>2014</v>
      </c>
      <c r="AT33" s="206">
        <v>52271.5</v>
      </c>
      <c r="AU33" s="208">
        <v>71600</v>
      </c>
      <c r="AV33" s="128" t="s">
        <v>789</v>
      </c>
    </row>
    <row r="34" spans="1:48" x14ac:dyDescent="0.25">
      <c r="A34" s="5"/>
      <c r="B34" s="5"/>
      <c r="C34" s="16"/>
      <c r="D34" s="10"/>
      <c r="E34" s="7"/>
      <c r="F34" s="15"/>
      <c r="G34" s="7"/>
      <c r="H34" s="154"/>
      <c r="I34" s="154"/>
      <c r="J34" s="155"/>
      <c r="K34" s="153"/>
      <c r="L34" s="153"/>
      <c r="M34" s="155"/>
      <c r="N34" s="7"/>
      <c r="S34" s="5"/>
      <c r="T34" s="5"/>
      <c r="U34" s="5"/>
      <c r="V34" s="16"/>
      <c r="W34" s="16"/>
      <c r="X34" s="5"/>
      <c r="Y34" s="5"/>
      <c r="Z34" s="10"/>
      <c r="AA34" s="16"/>
      <c r="AB34" s="16"/>
      <c r="AC34" s="5"/>
      <c r="AD34" s="5"/>
      <c r="AE34" s="5"/>
      <c r="AF34" s="5"/>
      <c r="AG34" s="5"/>
      <c r="AH34" s="10"/>
      <c r="AI34" s="10"/>
      <c r="AJ34" s="10"/>
      <c r="AK34" s="5"/>
      <c r="AL34" s="5"/>
      <c r="AN34" s="5"/>
      <c r="AO34" s="5"/>
      <c r="AP34" s="5"/>
      <c r="AQ34" s="5"/>
      <c r="AR34" s="5"/>
      <c r="AS34" s="5"/>
      <c r="AT34" s="5"/>
      <c r="AU34" s="5"/>
      <c r="AV34" s="16"/>
    </row>
  </sheetData>
  <phoneticPr fontId="5" type="noConversion"/>
  <pageMargins left="0.7" right="0.7" top="0.75" bottom="0.75" header="0.3" footer="0.3"/>
  <pageSetup paperSize="3" scale="92" fitToWidth="2" fitToHeight="0" orientation="landscape" horizontalDpi="1200" verticalDpi="1200" r:id="rId1"/>
  <colBreaks count="1" manualBreakCount="1">
    <brk id="2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9929E-4AE6-42C9-8E6F-C15154B5D5C9}">
  <dimension ref="A1:C366"/>
  <sheetViews>
    <sheetView zoomScaleNormal="100" workbookViewId="0">
      <pane ySplit="1" topLeftCell="A2" activePane="bottomLeft" state="frozen"/>
      <selection pane="bottomLeft" activeCell="A2" sqref="A2"/>
    </sheetView>
  </sheetViews>
  <sheetFormatPr defaultRowHeight="15" x14ac:dyDescent="0.25"/>
  <cols>
    <col min="1" max="1" width="15.85546875" style="6" bestFit="1" customWidth="1"/>
    <col min="2" max="2" width="7.28515625" style="6" bestFit="1" customWidth="1"/>
    <col min="3" max="3" width="26.28515625" style="6" bestFit="1" customWidth="1"/>
    <col min="4" max="4" width="9.140625" style="6"/>
    <col min="5" max="5" width="9.5703125" style="6" bestFit="1" customWidth="1"/>
    <col min="6" max="6" width="9.140625" style="6"/>
    <col min="7" max="7" width="16.85546875" style="6" customWidth="1"/>
    <col min="8" max="16384" width="9.140625" style="6"/>
  </cols>
  <sheetData>
    <row r="1" spans="1:3" s="9" customFormat="1" ht="16.5" thickBot="1" x14ac:dyDescent="0.3">
      <c r="A1" s="34" t="s">
        <v>291</v>
      </c>
      <c r="B1" s="35" t="s">
        <v>40</v>
      </c>
      <c r="C1" s="36" t="s">
        <v>292</v>
      </c>
    </row>
    <row r="2" spans="1:3" s="3" customFormat="1" x14ac:dyDescent="0.25">
      <c r="A2" s="30" t="s">
        <v>171</v>
      </c>
      <c r="B2" s="3">
        <v>2017</v>
      </c>
      <c r="C2" s="28">
        <v>199.71</v>
      </c>
    </row>
    <row r="3" spans="1:3" s="3" customFormat="1" x14ac:dyDescent="0.25">
      <c r="A3" s="30" t="s">
        <v>171</v>
      </c>
      <c r="B3" s="3">
        <v>2016</v>
      </c>
      <c r="C3" s="28">
        <v>151.27000000000001</v>
      </c>
    </row>
    <row r="4" spans="1:3" s="3" customFormat="1" x14ac:dyDescent="0.25">
      <c r="A4" s="30" t="s">
        <v>171</v>
      </c>
      <c r="B4" s="3">
        <v>2012</v>
      </c>
      <c r="C4" s="28">
        <v>89.1</v>
      </c>
    </row>
    <row r="5" spans="1:3" s="3" customFormat="1" x14ac:dyDescent="0.25">
      <c r="A5" s="30" t="s">
        <v>181</v>
      </c>
      <c r="B5" s="3">
        <v>2018</v>
      </c>
      <c r="C5" s="28">
        <v>0</v>
      </c>
    </row>
    <row r="6" spans="1:3" s="3" customFormat="1" x14ac:dyDescent="0.25">
      <c r="A6" s="30" t="s">
        <v>181</v>
      </c>
      <c r="B6" s="3">
        <v>2017</v>
      </c>
      <c r="C6" s="28">
        <v>1720.02</v>
      </c>
    </row>
    <row r="7" spans="1:3" s="3" customFormat="1" x14ac:dyDescent="0.25">
      <c r="A7" s="30" t="s">
        <v>181</v>
      </c>
      <c r="B7" s="3">
        <v>2016</v>
      </c>
      <c r="C7" s="28">
        <v>41.65</v>
      </c>
    </row>
    <row r="8" spans="1:3" s="3" customFormat="1" x14ac:dyDescent="0.25">
      <c r="A8" s="30" t="s">
        <v>181</v>
      </c>
      <c r="B8" s="3">
        <v>2015</v>
      </c>
      <c r="C8" s="28">
        <v>0</v>
      </c>
    </row>
    <row r="9" spans="1:3" s="3" customFormat="1" x14ac:dyDescent="0.25">
      <c r="A9" s="30" t="s">
        <v>181</v>
      </c>
      <c r="B9" s="3">
        <v>2014</v>
      </c>
      <c r="C9" s="28">
        <v>0</v>
      </c>
    </row>
    <row r="10" spans="1:3" s="3" customFormat="1" x14ac:dyDescent="0.25">
      <c r="A10" s="30" t="s">
        <v>181</v>
      </c>
      <c r="B10" s="3">
        <v>2013</v>
      </c>
      <c r="C10" s="28">
        <v>0</v>
      </c>
    </row>
    <row r="11" spans="1:3" s="3" customFormat="1" x14ac:dyDescent="0.25">
      <c r="A11" s="30" t="s">
        <v>181</v>
      </c>
      <c r="B11" s="3">
        <v>2012</v>
      </c>
      <c r="C11" s="28">
        <v>0</v>
      </c>
    </row>
    <row r="12" spans="1:3" s="3" customFormat="1" x14ac:dyDescent="0.25">
      <c r="A12" s="30" t="s">
        <v>181</v>
      </c>
      <c r="B12" s="3">
        <v>2011</v>
      </c>
      <c r="C12" s="28">
        <v>2067</v>
      </c>
    </row>
    <row r="13" spans="1:3" s="3" customFormat="1" x14ac:dyDescent="0.25">
      <c r="A13" s="30" t="s">
        <v>181</v>
      </c>
      <c r="B13" s="3">
        <v>2010</v>
      </c>
      <c r="C13" s="28">
        <v>0</v>
      </c>
    </row>
    <row r="14" spans="1:3" s="3" customFormat="1" x14ac:dyDescent="0.25">
      <c r="A14" s="30" t="s">
        <v>181</v>
      </c>
      <c r="B14" s="3">
        <v>2009</v>
      </c>
      <c r="C14" s="28">
        <v>0</v>
      </c>
    </row>
    <row r="15" spans="1:3" s="3" customFormat="1" x14ac:dyDescent="0.25">
      <c r="A15" s="30" t="s">
        <v>181</v>
      </c>
      <c r="B15" s="3">
        <v>2008</v>
      </c>
      <c r="C15" s="28">
        <v>0</v>
      </c>
    </row>
    <row r="16" spans="1:3" s="3" customFormat="1" x14ac:dyDescent="0.25">
      <c r="A16" s="30" t="s">
        <v>181</v>
      </c>
      <c r="B16" s="3">
        <v>2007</v>
      </c>
      <c r="C16" s="28">
        <v>2047</v>
      </c>
    </row>
    <row r="17" spans="1:3" s="3" customFormat="1" x14ac:dyDescent="0.25">
      <c r="A17" s="30" t="s">
        <v>181</v>
      </c>
      <c r="B17" s="3">
        <v>2006</v>
      </c>
      <c r="C17" s="28">
        <v>13019</v>
      </c>
    </row>
    <row r="18" spans="1:3" s="3" customFormat="1" x14ac:dyDescent="0.25">
      <c r="A18" s="30" t="s">
        <v>181</v>
      </c>
      <c r="B18" s="3">
        <v>2005</v>
      </c>
      <c r="C18" s="28">
        <v>10943</v>
      </c>
    </row>
    <row r="19" spans="1:3" s="3" customFormat="1" x14ac:dyDescent="0.25">
      <c r="A19" s="30" t="s">
        <v>181</v>
      </c>
      <c r="B19" s="3">
        <v>2004</v>
      </c>
      <c r="C19" s="28">
        <v>0</v>
      </c>
    </row>
    <row r="20" spans="1:3" s="3" customFormat="1" x14ac:dyDescent="0.25">
      <c r="A20" s="30" t="s">
        <v>181</v>
      </c>
      <c r="B20" s="3">
        <v>2003</v>
      </c>
      <c r="C20" s="28">
        <v>1754</v>
      </c>
    </row>
    <row r="21" spans="1:3" s="3" customFormat="1" x14ac:dyDescent="0.25">
      <c r="A21" s="30" t="s">
        <v>181</v>
      </c>
      <c r="B21" s="3">
        <v>1999</v>
      </c>
      <c r="C21" s="28">
        <v>389</v>
      </c>
    </row>
    <row r="22" spans="1:3" s="3" customFormat="1" x14ac:dyDescent="0.25">
      <c r="A22" s="30" t="s">
        <v>181</v>
      </c>
      <c r="B22" s="3">
        <v>1998</v>
      </c>
      <c r="C22" s="28">
        <v>1781</v>
      </c>
    </row>
    <row r="23" spans="1:3" s="3" customFormat="1" x14ac:dyDescent="0.25">
      <c r="A23" s="30" t="s">
        <v>181</v>
      </c>
      <c r="B23" s="2">
        <v>1997</v>
      </c>
      <c r="C23" s="29">
        <v>2710</v>
      </c>
    </row>
    <row r="24" spans="1:3" s="3" customFormat="1" x14ac:dyDescent="0.25">
      <c r="A24" s="30" t="s">
        <v>181</v>
      </c>
      <c r="B24" s="2">
        <v>1996</v>
      </c>
      <c r="C24" s="29">
        <v>2746</v>
      </c>
    </row>
    <row r="25" spans="1:3" s="3" customFormat="1" x14ac:dyDescent="0.25">
      <c r="A25" s="30" t="s">
        <v>181</v>
      </c>
      <c r="B25" s="2">
        <v>1995</v>
      </c>
      <c r="C25" s="29">
        <v>3088</v>
      </c>
    </row>
    <row r="26" spans="1:3" s="3" customFormat="1" x14ac:dyDescent="0.25">
      <c r="A26" s="30" t="s">
        <v>181</v>
      </c>
      <c r="B26" s="2">
        <v>1994</v>
      </c>
      <c r="C26" s="29">
        <v>0</v>
      </c>
    </row>
    <row r="27" spans="1:3" s="3" customFormat="1" x14ac:dyDescent="0.25">
      <c r="A27" s="30" t="s">
        <v>181</v>
      </c>
      <c r="B27" s="2">
        <v>1993</v>
      </c>
      <c r="C27" s="29">
        <v>1899</v>
      </c>
    </row>
    <row r="28" spans="1:3" s="3" customFormat="1" x14ac:dyDescent="0.25">
      <c r="A28" s="30" t="s">
        <v>181</v>
      </c>
      <c r="B28" s="2">
        <v>1992</v>
      </c>
      <c r="C28" s="29">
        <v>0</v>
      </c>
    </row>
    <row r="29" spans="1:3" s="3" customFormat="1" x14ac:dyDescent="0.25">
      <c r="A29" s="30" t="s">
        <v>181</v>
      </c>
      <c r="B29" s="2">
        <v>1991</v>
      </c>
      <c r="C29" s="29">
        <v>0</v>
      </c>
    </row>
    <row r="30" spans="1:3" s="3" customFormat="1" x14ac:dyDescent="0.25">
      <c r="A30" s="30" t="s">
        <v>181</v>
      </c>
      <c r="B30" s="2">
        <v>1990</v>
      </c>
      <c r="C30" s="29">
        <v>0</v>
      </c>
    </row>
    <row r="31" spans="1:3" s="3" customFormat="1" x14ac:dyDescent="0.25">
      <c r="A31" s="30" t="s">
        <v>181</v>
      </c>
      <c r="B31" s="2">
        <v>1989</v>
      </c>
      <c r="C31" s="29">
        <v>0</v>
      </c>
    </row>
    <row r="32" spans="1:3" s="3" customFormat="1" x14ac:dyDescent="0.25">
      <c r="A32" s="30" t="s">
        <v>181</v>
      </c>
      <c r="B32" s="2">
        <v>1988</v>
      </c>
      <c r="C32" s="29">
        <v>0</v>
      </c>
    </row>
    <row r="33" spans="1:3" s="3" customFormat="1" x14ac:dyDescent="0.25">
      <c r="A33" s="30" t="s">
        <v>181</v>
      </c>
      <c r="B33" s="2">
        <v>1987</v>
      </c>
      <c r="C33" s="29">
        <v>0</v>
      </c>
    </row>
    <row r="34" spans="1:3" s="3" customFormat="1" x14ac:dyDescent="0.25">
      <c r="A34" s="30" t="s">
        <v>181</v>
      </c>
      <c r="B34" s="2">
        <v>1986</v>
      </c>
      <c r="C34" s="29">
        <v>4443</v>
      </c>
    </row>
    <row r="35" spans="1:3" s="3" customFormat="1" x14ac:dyDescent="0.25">
      <c r="A35" s="30" t="s">
        <v>181</v>
      </c>
      <c r="B35" s="2">
        <v>1985</v>
      </c>
      <c r="C35" s="29">
        <v>622</v>
      </c>
    </row>
    <row r="36" spans="1:3" s="3" customFormat="1" x14ac:dyDescent="0.25">
      <c r="A36" s="30" t="s">
        <v>181</v>
      </c>
      <c r="B36" s="2">
        <v>1981</v>
      </c>
      <c r="C36" s="29">
        <v>0</v>
      </c>
    </row>
    <row r="37" spans="1:3" s="3" customFormat="1" x14ac:dyDescent="0.25">
      <c r="A37" s="30" t="s">
        <v>181</v>
      </c>
      <c r="B37" s="2">
        <v>1980</v>
      </c>
      <c r="C37" s="29">
        <v>2806</v>
      </c>
    </row>
    <row r="38" spans="1:3" s="3" customFormat="1" x14ac:dyDescent="0.25">
      <c r="A38" s="30" t="s">
        <v>181</v>
      </c>
      <c r="B38" s="2">
        <v>1979</v>
      </c>
      <c r="C38" s="29">
        <v>892</v>
      </c>
    </row>
    <row r="39" spans="1:3" s="3" customFormat="1" x14ac:dyDescent="0.25">
      <c r="A39" s="30" t="s">
        <v>181</v>
      </c>
      <c r="B39" s="2">
        <v>1975</v>
      </c>
      <c r="C39" s="29">
        <v>3259</v>
      </c>
    </row>
    <row r="40" spans="1:3" s="3" customFormat="1" x14ac:dyDescent="0.25">
      <c r="A40" s="30" t="s">
        <v>181</v>
      </c>
      <c r="B40" s="2">
        <v>1974</v>
      </c>
      <c r="C40" s="29">
        <v>3546</v>
      </c>
    </row>
    <row r="41" spans="1:3" s="3" customFormat="1" x14ac:dyDescent="0.25">
      <c r="A41" s="30" t="s">
        <v>181</v>
      </c>
      <c r="B41" s="2">
        <v>1973</v>
      </c>
      <c r="C41" s="29">
        <v>5175</v>
      </c>
    </row>
    <row r="42" spans="1:3" s="3" customFormat="1" x14ac:dyDescent="0.25">
      <c r="A42" s="30" t="s">
        <v>181</v>
      </c>
      <c r="B42" s="2">
        <v>1972</v>
      </c>
      <c r="C42" s="29">
        <v>1758</v>
      </c>
    </row>
    <row r="43" spans="1:3" s="3" customFormat="1" x14ac:dyDescent="0.25">
      <c r="A43" s="30" t="s">
        <v>181</v>
      </c>
      <c r="B43" s="2">
        <v>1971</v>
      </c>
      <c r="C43" s="29">
        <v>4607</v>
      </c>
    </row>
    <row r="44" spans="1:3" s="3" customFormat="1" x14ac:dyDescent="0.25">
      <c r="A44" s="30" t="s">
        <v>181</v>
      </c>
      <c r="B44" s="2">
        <v>1970</v>
      </c>
      <c r="C44" s="29">
        <v>3534</v>
      </c>
    </row>
    <row r="45" spans="1:3" s="3" customFormat="1" x14ac:dyDescent="0.25">
      <c r="A45" s="30" t="s">
        <v>188</v>
      </c>
      <c r="B45" s="3">
        <v>2018</v>
      </c>
      <c r="C45" s="28">
        <v>28330</v>
      </c>
    </row>
    <row r="46" spans="1:3" s="3" customFormat="1" x14ac:dyDescent="0.25">
      <c r="A46" s="30" t="s">
        <v>188</v>
      </c>
      <c r="B46" s="3">
        <v>2017</v>
      </c>
      <c r="C46" s="28">
        <v>71518.8</v>
      </c>
    </row>
    <row r="47" spans="1:3" s="3" customFormat="1" x14ac:dyDescent="0.25">
      <c r="A47" s="30" t="s">
        <v>188</v>
      </c>
      <c r="B47" s="3">
        <v>2016</v>
      </c>
      <c r="C47" s="28">
        <v>37579.5</v>
      </c>
    </row>
    <row r="48" spans="1:3" s="3" customFormat="1" x14ac:dyDescent="0.25">
      <c r="A48" s="30" t="s">
        <v>188</v>
      </c>
      <c r="B48" s="3">
        <v>2015</v>
      </c>
      <c r="C48" s="28">
        <v>4124.8</v>
      </c>
    </row>
    <row r="49" spans="1:3" s="3" customFormat="1" x14ac:dyDescent="0.25">
      <c r="A49" s="30" t="s">
        <v>188</v>
      </c>
      <c r="B49" s="3">
        <v>2014</v>
      </c>
      <c r="C49" s="28">
        <v>4527</v>
      </c>
    </row>
    <row r="50" spans="1:3" s="3" customFormat="1" x14ac:dyDescent="0.25">
      <c r="A50" s="30" t="s">
        <v>188</v>
      </c>
      <c r="B50" s="3">
        <v>2013</v>
      </c>
      <c r="C50" s="28">
        <v>11885</v>
      </c>
    </row>
    <row r="51" spans="1:3" s="3" customFormat="1" x14ac:dyDescent="0.25">
      <c r="A51" s="30" t="s">
        <v>188</v>
      </c>
      <c r="B51" s="3">
        <v>2012</v>
      </c>
      <c r="C51" s="28">
        <v>22379</v>
      </c>
    </row>
    <row r="52" spans="1:3" s="3" customFormat="1" x14ac:dyDescent="0.25">
      <c r="A52" s="30" t="s">
        <v>188</v>
      </c>
      <c r="B52" s="3">
        <v>2011</v>
      </c>
      <c r="C52" s="28">
        <v>68153.7</v>
      </c>
    </row>
    <row r="53" spans="1:3" s="3" customFormat="1" x14ac:dyDescent="0.25">
      <c r="A53" s="30" t="s">
        <v>188</v>
      </c>
      <c r="B53" s="3">
        <v>2010</v>
      </c>
      <c r="C53" s="28">
        <v>49588</v>
      </c>
    </row>
    <row r="54" spans="1:3" s="3" customFormat="1" x14ac:dyDescent="0.25">
      <c r="A54" s="30" t="s">
        <v>188</v>
      </c>
      <c r="B54" s="3">
        <v>2009</v>
      </c>
      <c r="C54" s="28">
        <v>30227</v>
      </c>
    </row>
    <row r="55" spans="1:3" s="3" customFormat="1" x14ac:dyDescent="0.25">
      <c r="A55" s="30" t="s">
        <v>188</v>
      </c>
      <c r="B55" s="3">
        <v>2008</v>
      </c>
      <c r="C55" s="28">
        <v>15478</v>
      </c>
    </row>
    <row r="56" spans="1:3" s="3" customFormat="1" x14ac:dyDescent="0.25">
      <c r="A56" s="30" t="s">
        <v>188</v>
      </c>
      <c r="B56" s="3">
        <v>2007</v>
      </c>
      <c r="C56" s="28">
        <v>3555</v>
      </c>
    </row>
    <row r="57" spans="1:3" s="3" customFormat="1" x14ac:dyDescent="0.25">
      <c r="A57" s="30" t="s">
        <v>188</v>
      </c>
      <c r="B57" s="3">
        <v>2006</v>
      </c>
      <c r="C57" s="28">
        <v>37520</v>
      </c>
    </row>
    <row r="58" spans="1:3" s="3" customFormat="1" x14ac:dyDescent="0.25">
      <c r="A58" s="30" t="s">
        <v>188</v>
      </c>
      <c r="B58" s="3">
        <v>2002</v>
      </c>
      <c r="C58" s="28">
        <v>2929</v>
      </c>
    </row>
    <row r="59" spans="1:3" s="3" customFormat="1" x14ac:dyDescent="0.25">
      <c r="A59" s="30" t="s">
        <v>188</v>
      </c>
      <c r="B59" s="3">
        <v>2001</v>
      </c>
      <c r="C59" s="28">
        <v>9055</v>
      </c>
    </row>
    <row r="60" spans="1:3" s="3" customFormat="1" x14ac:dyDescent="0.25">
      <c r="A60" s="30" t="s">
        <v>188</v>
      </c>
      <c r="B60" s="3">
        <v>2000</v>
      </c>
      <c r="C60" s="28">
        <v>10154</v>
      </c>
    </row>
    <row r="61" spans="1:3" s="3" customFormat="1" x14ac:dyDescent="0.25">
      <c r="A61" s="30" t="s">
        <v>188</v>
      </c>
      <c r="B61" s="3">
        <v>1997</v>
      </c>
      <c r="C61" s="28">
        <v>17952</v>
      </c>
    </row>
    <row r="62" spans="1:3" s="3" customFormat="1" x14ac:dyDescent="0.25">
      <c r="A62" s="30" t="s">
        <v>188</v>
      </c>
      <c r="B62" s="3">
        <v>1996</v>
      </c>
      <c r="C62" s="28">
        <v>13808</v>
      </c>
    </row>
    <row r="63" spans="1:3" s="3" customFormat="1" x14ac:dyDescent="0.25">
      <c r="A63" s="30" t="s">
        <v>188</v>
      </c>
      <c r="B63" s="3">
        <v>1995</v>
      </c>
      <c r="C63" s="28">
        <v>20193</v>
      </c>
    </row>
    <row r="64" spans="1:3" s="3" customFormat="1" x14ac:dyDescent="0.25">
      <c r="A64" s="30" t="s">
        <v>188</v>
      </c>
      <c r="B64" s="3">
        <v>1994</v>
      </c>
      <c r="C64" s="28">
        <v>8954</v>
      </c>
    </row>
    <row r="65" spans="1:3" s="3" customFormat="1" x14ac:dyDescent="0.25">
      <c r="A65" s="30" t="s">
        <v>188</v>
      </c>
      <c r="B65" s="3">
        <v>1993</v>
      </c>
      <c r="C65" s="28">
        <v>34992</v>
      </c>
    </row>
    <row r="66" spans="1:3" s="3" customFormat="1" x14ac:dyDescent="0.25">
      <c r="A66" s="30" t="s">
        <v>188</v>
      </c>
      <c r="B66" s="3">
        <v>1992</v>
      </c>
      <c r="C66" s="28">
        <v>12196</v>
      </c>
    </row>
    <row r="67" spans="1:3" s="3" customFormat="1" x14ac:dyDescent="0.25">
      <c r="A67" s="30" t="s">
        <v>188</v>
      </c>
      <c r="B67" s="3">
        <v>1991</v>
      </c>
      <c r="C67" s="28">
        <v>16885</v>
      </c>
    </row>
    <row r="68" spans="1:3" s="3" customFormat="1" x14ac:dyDescent="0.25">
      <c r="A68" s="30" t="s">
        <v>188</v>
      </c>
      <c r="B68" s="3">
        <v>1990</v>
      </c>
      <c r="C68" s="28">
        <v>1946</v>
      </c>
    </row>
    <row r="69" spans="1:3" s="3" customFormat="1" x14ac:dyDescent="0.25">
      <c r="A69" s="30" t="s">
        <v>188</v>
      </c>
      <c r="B69" s="3">
        <v>1989</v>
      </c>
      <c r="C69" s="28">
        <v>2820</v>
      </c>
    </row>
    <row r="70" spans="1:3" s="3" customFormat="1" x14ac:dyDescent="0.25">
      <c r="A70" s="30" t="s">
        <v>188</v>
      </c>
      <c r="B70" s="3">
        <v>1988</v>
      </c>
      <c r="C70" s="28">
        <v>4581</v>
      </c>
    </row>
    <row r="71" spans="1:3" s="3" customFormat="1" x14ac:dyDescent="0.25">
      <c r="A71" s="30" t="s">
        <v>188</v>
      </c>
      <c r="B71" s="3">
        <v>1987</v>
      </c>
      <c r="C71" s="28">
        <v>2676</v>
      </c>
    </row>
    <row r="72" spans="1:3" s="3" customFormat="1" x14ac:dyDescent="0.25">
      <c r="A72" s="30" t="s">
        <v>188</v>
      </c>
      <c r="B72" s="3">
        <v>1986</v>
      </c>
      <c r="C72" s="28">
        <v>19071</v>
      </c>
    </row>
    <row r="73" spans="1:3" s="3" customFormat="1" x14ac:dyDescent="0.25">
      <c r="A73" s="30" t="s">
        <v>188</v>
      </c>
      <c r="B73" s="3">
        <v>1985</v>
      </c>
      <c r="C73" s="28">
        <v>2153</v>
      </c>
    </row>
    <row r="74" spans="1:3" s="3" customFormat="1" x14ac:dyDescent="0.25">
      <c r="A74" s="30" t="s">
        <v>194</v>
      </c>
      <c r="B74" s="3">
        <v>2017</v>
      </c>
      <c r="C74" s="28">
        <v>0</v>
      </c>
    </row>
    <row r="75" spans="1:3" s="3" customFormat="1" x14ac:dyDescent="0.25">
      <c r="A75" s="30" t="s">
        <v>194</v>
      </c>
      <c r="B75" s="3">
        <v>2016</v>
      </c>
      <c r="C75" s="28">
        <v>0</v>
      </c>
    </row>
    <row r="76" spans="1:3" s="3" customFormat="1" x14ac:dyDescent="0.25">
      <c r="A76" s="30" t="s">
        <v>194</v>
      </c>
      <c r="B76" s="3">
        <v>2015</v>
      </c>
      <c r="C76" s="28">
        <v>0</v>
      </c>
    </row>
    <row r="77" spans="1:3" s="3" customFormat="1" x14ac:dyDescent="0.25">
      <c r="A77" s="30" t="s">
        <v>194</v>
      </c>
      <c r="B77" s="3">
        <v>2014</v>
      </c>
      <c r="C77" s="28">
        <v>0</v>
      </c>
    </row>
    <row r="78" spans="1:3" s="3" customFormat="1" x14ac:dyDescent="0.25">
      <c r="A78" s="30" t="s">
        <v>194</v>
      </c>
      <c r="B78" s="3">
        <v>2012</v>
      </c>
      <c r="C78" s="28">
        <v>160.99</v>
      </c>
    </row>
    <row r="79" spans="1:3" s="3" customFormat="1" x14ac:dyDescent="0.25">
      <c r="A79" s="30" t="s">
        <v>194</v>
      </c>
      <c r="B79" s="3">
        <v>2011</v>
      </c>
      <c r="C79" s="28">
        <v>52.85</v>
      </c>
    </row>
    <row r="80" spans="1:3" s="3" customFormat="1" x14ac:dyDescent="0.25">
      <c r="A80" s="30" t="s">
        <v>194</v>
      </c>
      <c r="B80" s="3">
        <v>2010</v>
      </c>
      <c r="C80" s="28">
        <v>258.54000000000002</v>
      </c>
    </row>
    <row r="81" spans="1:3" s="3" customFormat="1" x14ac:dyDescent="0.25">
      <c r="A81" s="30" t="s">
        <v>281</v>
      </c>
      <c r="B81" s="3">
        <v>2018</v>
      </c>
      <c r="C81" s="28">
        <v>1503.73</v>
      </c>
    </row>
    <row r="82" spans="1:3" s="3" customFormat="1" x14ac:dyDescent="0.25">
      <c r="A82" s="30" t="s">
        <v>281</v>
      </c>
      <c r="B82" s="3">
        <v>2017</v>
      </c>
      <c r="C82" s="28">
        <v>1612.47</v>
      </c>
    </row>
    <row r="83" spans="1:3" s="3" customFormat="1" x14ac:dyDescent="0.25">
      <c r="A83" s="30" t="s">
        <v>281</v>
      </c>
      <c r="B83" s="3">
        <v>2016</v>
      </c>
      <c r="C83" s="28">
        <v>2819.3629999999998</v>
      </c>
    </row>
    <row r="84" spans="1:3" s="3" customFormat="1" x14ac:dyDescent="0.25">
      <c r="A84" s="30" t="s">
        <v>281</v>
      </c>
      <c r="B84" s="3">
        <v>2015</v>
      </c>
      <c r="C84" s="28">
        <v>0</v>
      </c>
    </row>
    <row r="85" spans="1:3" s="3" customFormat="1" x14ac:dyDescent="0.25">
      <c r="A85" s="30" t="s">
        <v>281</v>
      </c>
      <c r="B85" s="3">
        <v>2014</v>
      </c>
      <c r="C85" s="28">
        <v>0</v>
      </c>
    </row>
    <row r="86" spans="1:3" s="3" customFormat="1" x14ac:dyDescent="0.25">
      <c r="A86" s="30" t="s">
        <v>281</v>
      </c>
      <c r="B86" s="3">
        <v>2013</v>
      </c>
      <c r="C86" s="28">
        <v>420</v>
      </c>
    </row>
    <row r="87" spans="1:3" s="3" customFormat="1" x14ac:dyDescent="0.25">
      <c r="A87" s="30" t="s">
        <v>281</v>
      </c>
      <c r="B87" s="3">
        <v>2012</v>
      </c>
      <c r="C87" s="28">
        <v>1515.88</v>
      </c>
    </row>
    <row r="88" spans="1:3" s="3" customFormat="1" x14ac:dyDescent="0.25">
      <c r="A88" s="30" t="s">
        <v>281</v>
      </c>
      <c r="B88" s="3">
        <v>2011</v>
      </c>
      <c r="C88" s="28">
        <v>5284</v>
      </c>
    </row>
    <row r="89" spans="1:3" s="3" customFormat="1" x14ac:dyDescent="0.25">
      <c r="A89" s="30" t="s">
        <v>281</v>
      </c>
      <c r="B89" s="3">
        <v>2010</v>
      </c>
      <c r="C89" s="28">
        <v>3145</v>
      </c>
    </row>
    <row r="90" spans="1:3" s="3" customFormat="1" x14ac:dyDescent="0.25">
      <c r="A90" s="30" t="s">
        <v>281</v>
      </c>
      <c r="B90" s="3">
        <v>2009</v>
      </c>
      <c r="C90" s="28">
        <v>725.86</v>
      </c>
    </row>
    <row r="91" spans="1:3" s="3" customFormat="1" x14ac:dyDescent="0.25">
      <c r="A91" s="30" t="s">
        <v>281</v>
      </c>
      <c r="B91" s="3">
        <v>2008</v>
      </c>
      <c r="C91" s="28">
        <v>596.36</v>
      </c>
    </row>
    <row r="92" spans="1:3" s="3" customFormat="1" x14ac:dyDescent="0.25">
      <c r="A92" s="30" t="s">
        <v>281</v>
      </c>
      <c r="B92" s="3">
        <v>2003</v>
      </c>
      <c r="C92" s="28">
        <v>0</v>
      </c>
    </row>
    <row r="93" spans="1:3" s="3" customFormat="1" x14ac:dyDescent="0.25">
      <c r="A93" s="30" t="s">
        <v>281</v>
      </c>
      <c r="B93" s="3">
        <v>2002</v>
      </c>
      <c r="C93" s="28">
        <v>0</v>
      </c>
    </row>
    <row r="94" spans="1:3" s="3" customFormat="1" x14ac:dyDescent="0.25">
      <c r="A94" s="30" t="s">
        <v>281</v>
      </c>
      <c r="B94" s="3">
        <v>2001</v>
      </c>
      <c r="C94" s="28">
        <v>19000</v>
      </c>
    </row>
    <row r="95" spans="1:3" s="3" customFormat="1" x14ac:dyDescent="0.25">
      <c r="A95" s="30" t="s">
        <v>281</v>
      </c>
      <c r="B95" s="3">
        <v>1993</v>
      </c>
      <c r="C95" s="28">
        <v>0</v>
      </c>
    </row>
    <row r="96" spans="1:3" s="3" customFormat="1" x14ac:dyDescent="0.25">
      <c r="A96" s="30" t="s">
        <v>281</v>
      </c>
      <c r="B96" s="3">
        <v>1992</v>
      </c>
      <c r="C96" s="28">
        <v>0</v>
      </c>
    </row>
    <row r="97" spans="1:3" s="3" customFormat="1" x14ac:dyDescent="0.25">
      <c r="A97" s="30" t="s">
        <v>281</v>
      </c>
      <c r="B97" s="3">
        <v>1991</v>
      </c>
      <c r="C97" s="28">
        <v>0</v>
      </c>
    </row>
    <row r="98" spans="1:3" s="3" customFormat="1" x14ac:dyDescent="0.25">
      <c r="A98" s="30" t="s">
        <v>281</v>
      </c>
      <c r="B98" s="3">
        <v>1966</v>
      </c>
      <c r="C98" s="28">
        <v>4500</v>
      </c>
    </row>
    <row r="99" spans="1:3" s="3" customFormat="1" x14ac:dyDescent="0.25">
      <c r="A99" s="31" t="s">
        <v>274</v>
      </c>
      <c r="B99" s="2">
        <v>2018</v>
      </c>
      <c r="C99" s="29">
        <v>2621.79</v>
      </c>
    </row>
    <row r="100" spans="1:3" s="3" customFormat="1" x14ac:dyDescent="0.25">
      <c r="A100" s="31" t="s">
        <v>274</v>
      </c>
      <c r="B100" s="2">
        <v>2017</v>
      </c>
      <c r="C100" s="29">
        <v>1612.47</v>
      </c>
    </row>
    <row r="101" spans="1:3" s="3" customFormat="1" x14ac:dyDescent="0.25">
      <c r="A101" s="31" t="s">
        <v>274</v>
      </c>
      <c r="B101" s="2">
        <v>2016</v>
      </c>
      <c r="C101" s="29">
        <v>3090.37</v>
      </c>
    </row>
    <row r="102" spans="1:3" s="3" customFormat="1" x14ac:dyDescent="0.25">
      <c r="A102" s="31" t="s">
        <v>274</v>
      </c>
      <c r="B102" s="2">
        <v>2015</v>
      </c>
      <c r="C102" s="29">
        <v>0</v>
      </c>
    </row>
    <row r="103" spans="1:3" s="3" customFormat="1" x14ac:dyDescent="0.25">
      <c r="A103" s="31" t="s">
        <v>274</v>
      </c>
      <c r="B103" s="2">
        <v>2014</v>
      </c>
      <c r="C103" s="29">
        <v>0</v>
      </c>
    </row>
    <row r="104" spans="1:3" s="3" customFormat="1" x14ac:dyDescent="0.25">
      <c r="A104" s="31" t="s">
        <v>274</v>
      </c>
      <c r="B104" s="2">
        <v>2013</v>
      </c>
      <c r="C104" s="29">
        <v>2435</v>
      </c>
    </row>
    <row r="105" spans="1:3" s="3" customFormat="1" x14ac:dyDescent="0.25">
      <c r="A105" s="31" t="s">
        <v>274</v>
      </c>
      <c r="B105" s="2">
        <v>2012</v>
      </c>
      <c r="C105" s="29">
        <v>1515.88</v>
      </c>
    </row>
    <row r="106" spans="1:3" s="3" customFormat="1" x14ac:dyDescent="0.25">
      <c r="A106" s="31" t="s">
        <v>274</v>
      </c>
      <c r="B106" s="2">
        <v>2011</v>
      </c>
      <c r="C106" s="29">
        <v>8003.49</v>
      </c>
    </row>
    <row r="107" spans="1:3" s="3" customFormat="1" x14ac:dyDescent="0.25">
      <c r="A107" s="31" t="s">
        <v>274</v>
      </c>
      <c r="B107" s="2">
        <v>2007</v>
      </c>
      <c r="C107" s="29">
        <v>19000</v>
      </c>
    </row>
    <row r="108" spans="1:3" s="3" customFormat="1" x14ac:dyDescent="0.25">
      <c r="A108" s="31" t="s">
        <v>274</v>
      </c>
      <c r="B108" s="2">
        <v>2006</v>
      </c>
      <c r="C108" s="29">
        <v>19000</v>
      </c>
    </row>
    <row r="109" spans="1:3" s="3" customFormat="1" x14ac:dyDescent="0.25">
      <c r="A109" s="31" t="s">
        <v>274</v>
      </c>
      <c r="B109" s="2">
        <v>2005</v>
      </c>
      <c r="C109" s="29">
        <v>19000</v>
      </c>
    </row>
    <row r="110" spans="1:3" s="3" customFormat="1" x14ac:dyDescent="0.25">
      <c r="A110" s="31" t="s">
        <v>274</v>
      </c>
      <c r="B110" s="2">
        <v>1992</v>
      </c>
      <c r="C110" s="29">
        <v>0</v>
      </c>
    </row>
    <row r="111" spans="1:3" s="3" customFormat="1" x14ac:dyDescent="0.25">
      <c r="A111" s="31" t="s">
        <v>274</v>
      </c>
      <c r="B111" s="2">
        <v>1991</v>
      </c>
      <c r="C111" s="29">
        <v>0</v>
      </c>
    </row>
    <row r="112" spans="1:3" s="3" customFormat="1" x14ac:dyDescent="0.25">
      <c r="A112" s="31" t="s">
        <v>274</v>
      </c>
      <c r="B112" s="2">
        <v>1990</v>
      </c>
      <c r="C112" s="29">
        <v>0</v>
      </c>
    </row>
    <row r="113" spans="1:3" s="3" customFormat="1" x14ac:dyDescent="0.25">
      <c r="A113" s="31" t="s">
        <v>274</v>
      </c>
      <c r="B113" s="2">
        <v>1975</v>
      </c>
      <c r="C113" s="29">
        <v>14000</v>
      </c>
    </row>
    <row r="114" spans="1:3" s="3" customFormat="1" x14ac:dyDescent="0.25">
      <c r="A114" s="31" t="s">
        <v>274</v>
      </c>
      <c r="B114" s="2">
        <v>1974</v>
      </c>
      <c r="C114" s="29">
        <v>6500</v>
      </c>
    </row>
    <row r="115" spans="1:3" s="3" customFormat="1" x14ac:dyDescent="0.25">
      <c r="A115" s="31" t="s">
        <v>274</v>
      </c>
      <c r="B115" s="2">
        <v>1973</v>
      </c>
      <c r="C115" s="29">
        <v>5550</v>
      </c>
    </row>
    <row r="116" spans="1:3" s="3" customFormat="1" x14ac:dyDescent="0.25">
      <c r="A116" s="30" t="s">
        <v>96</v>
      </c>
      <c r="B116" s="3">
        <v>2018</v>
      </c>
      <c r="C116" s="28">
        <v>0</v>
      </c>
    </row>
    <row r="117" spans="1:3" s="3" customFormat="1" x14ac:dyDescent="0.25">
      <c r="A117" s="30" t="s">
        <v>96</v>
      </c>
      <c r="B117" s="3">
        <v>2017</v>
      </c>
      <c r="C117" s="28">
        <v>75</v>
      </c>
    </row>
    <row r="118" spans="1:3" s="3" customFormat="1" x14ac:dyDescent="0.25">
      <c r="A118" s="30" t="s">
        <v>96</v>
      </c>
      <c r="B118" s="3">
        <v>2016</v>
      </c>
      <c r="C118" s="28">
        <v>0</v>
      </c>
    </row>
    <row r="119" spans="1:3" s="3" customFormat="1" x14ac:dyDescent="0.25">
      <c r="A119" s="30" t="s">
        <v>96</v>
      </c>
      <c r="B119" s="3">
        <v>2015</v>
      </c>
      <c r="C119" s="28">
        <v>0</v>
      </c>
    </row>
    <row r="120" spans="1:3" s="3" customFormat="1" x14ac:dyDescent="0.25">
      <c r="A120" s="30" t="s">
        <v>96</v>
      </c>
      <c r="B120" s="3">
        <v>2014</v>
      </c>
      <c r="C120" s="28">
        <v>0</v>
      </c>
    </row>
    <row r="121" spans="1:3" s="3" customFormat="1" x14ac:dyDescent="0.25">
      <c r="A121" s="30" t="s">
        <v>96</v>
      </c>
      <c r="B121" s="3">
        <v>2013</v>
      </c>
      <c r="C121" s="28">
        <v>0</v>
      </c>
    </row>
    <row r="122" spans="1:3" s="3" customFormat="1" x14ac:dyDescent="0.25">
      <c r="A122" s="30" t="s">
        <v>96</v>
      </c>
      <c r="B122" s="3">
        <v>2012</v>
      </c>
      <c r="C122" s="28">
        <v>0</v>
      </c>
    </row>
    <row r="123" spans="1:3" s="3" customFormat="1" x14ac:dyDescent="0.25">
      <c r="A123" s="30" t="s">
        <v>96</v>
      </c>
      <c r="B123" s="3">
        <v>2011</v>
      </c>
      <c r="C123" s="28">
        <v>1350</v>
      </c>
    </row>
    <row r="124" spans="1:3" s="3" customFormat="1" x14ac:dyDescent="0.25">
      <c r="A124" s="30" t="s">
        <v>96</v>
      </c>
      <c r="B124" s="3">
        <v>2010</v>
      </c>
      <c r="C124" s="28">
        <v>1230</v>
      </c>
    </row>
    <row r="125" spans="1:3" s="3" customFormat="1" x14ac:dyDescent="0.25">
      <c r="A125" s="30" t="s">
        <v>96</v>
      </c>
      <c r="B125" s="3">
        <v>2009</v>
      </c>
      <c r="C125" s="28">
        <v>1200</v>
      </c>
    </row>
    <row r="126" spans="1:3" s="3" customFormat="1" x14ac:dyDescent="0.25">
      <c r="A126" s="30" t="s">
        <v>96</v>
      </c>
      <c r="B126" s="3">
        <v>2008</v>
      </c>
      <c r="C126" s="28">
        <v>0</v>
      </c>
    </row>
    <row r="127" spans="1:3" s="3" customFormat="1" x14ac:dyDescent="0.25">
      <c r="A127" s="30" t="s">
        <v>96</v>
      </c>
      <c r="B127" s="3">
        <v>2007</v>
      </c>
      <c r="C127" s="28">
        <v>0</v>
      </c>
    </row>
    <row r="128" spans="1:3" s="3" customFormat="1" x14ac:dyDescent="0.25">
      <c r="A128" s="30" t="s">
        <v>96</v>
      </c>
      <c r="B128" s="3">
        <v>2006</v>
      </c>
      <c r="C128" s="28">
        <v>0</v>
      </c>
    </row>
    <row r="129" spans="1:3" s="3" customFormat="1" x14ac:dyDescent="0.25">
      <c r="A129" s="30" t="s">
        <v>96</v>
      </c>
      <c r="B129" s="3">
        <v>2005</v>
      </c>
      <c r="C129" s="28">
        <v>0</v>
      </c>
    </row>
    <row r="130" spans="1:3" s="3" customFormat="1" x14ac:dyDescent="0.25">
      <c r="A130" s="30" t="s">
        <v>96</v>
      </c>
      <c r="B130" s="3">
        <v>2004</v>
      </c>
      <c r="C130" s="28">
        <v>0</v>
      </c>
    </row>
    <row r="131" spans="1:3" s="3" customFormat="1" x14ac:dyDescent="0.25">
      <c r="A131" s="30" t="s">
        <v>96</v>
      </c>
      <c r="B131" s="3">
        <v>2003</v>
      </c>
      <c r="C131" s="28">
        <v>0</v>
      </c>
    </row>
    <row r="132" spans="1:3" s="3" customFormat="1" x14ac:dyDescent="0.25">
      <c r="A132" s="30" t="s">
        <v>96</v>
      </c>
      <c r="B132" s="3">
        <v>2002</v>
      </c>
      <c r="C132" s="28">
        <v>0</v>
      </c>
    </row>
    <row r="133" spans="1:3" s="3" customFormat="1" x14ac:dyDescent="0.25">
      <c r="A133" s="30" t="s">
        <v>96</v>
      </c>
      <c r="B133" s="3">
        <v>2001</v>
      </c>
      <c r="C133" s="28">
        <v>0</v>
      </c>
    </row>
    <row r="134" spans="1:3" s="3" customFormat="1" x14ac:dyDescent="0.25">
      <c r="A134" s="30" t="s">
        <v>96</v>
      </c>
      <c r="B134" s="3">
        <v>2000</v>
      </c>
      <c r="C134" s="28">
        <v>0</v>
      </c>
    </row>
    <row r="135" spans="1:3" s="3" customFormat="1" x14ac:dyDescent="0.25">
      <c r="A135" s="30" t="s">
        <v>96</v>
      </c>
      <c r="B135" s="3">
        <v>1994</v>
      </c>
      <c r="C135" s="28">
        <f>96+89+200+425+400+300+80+90</f>
        <v>1680</v>
      </c>
    </row>
    <row r="136" spans="1:3" s="3" customFormat="1" x14ac:dyDescent="0.25">
      <c r="A136" s="30" t="s">
        <v>96</v>
      </c>
      <c r="B136" s="3">
        <v>1993</v>
      </c>
      <c r="C136" s="28">
        <f>96+90+250+350+400+375+85+85</f>
        <v>1731</v>
      </c>
    </row>
    <row r="137" spans="1:3" s="3" customFormat="1" x14ac:dyDescent="0.25">
      <c r="A137" s="30" t="s">
        <v>96</v>
      </c>
      <c r="B137" s="3">
        <v>1992</v>
      </c>
      <c r="C137" s="28">
        <f>96+90+400+450+375+120+80+90</f>
        <v>1701</v>
      </c>
    </row>
    <row r="138" spans="1:3" s="3" customFormat="1" x14ac:dyDescent="0.25">
      <c r="A138" s="30" t="s">
        <v>236</v>
      </c>
      <c r="B138" s="3">
        <v>2018</v>
      </c>
      <c r="C138" s="28">
        <v>4.91</v>
      </c>
    </row>
    <row r="139" spans="1:3" s="3" customFormat="1" x14ac:dyDescent="0.25">
      <c r="A139" s="30" t="s">
        <v>236</v>
      </c>
      <c r="B139" s="3">
        <v>2017</v>
      </c>
      <c r="C139" s="28">
        <v>17.443999999999999</v>
      </c>
    </row>
    <row r="140" spans="1:3" s="3" customFormat="1" x14ac:dyDescent="0.25">
      <c r="A140" s="30" t="s">
        <v>236</v>
      </c>
      <c r="B140" s="3">
        <v>2016</v>
      </c>
      <c r="C140" s="28">
        <v>30.827999999999999</v>
      </c>
    </row>
    <row r="141" spans="1:3" s="3" customFormat="1" x14ac:dyDescent="0.25">
      <c r="A141" s="30" t="s">
        <v>236</v>
      </c>
      <c r="B141" s="3">
        <v>2015</v>
      </c>
      <c r="C141" s="28">
        <v>0</v>
      </c>
    </row>
    <row r="142" spans="1:3" s="3" customFormat="1" x14ac:dyDescent="0.25">
      <c r="A142" s="30" t="s">
        <v>236</v>
      </c>
      <c r="B142" s="3">
        <v>2014</v>
      </c>
      <c r="C142" s="28">
        <v>39.96</v>
      </c>
    </row>
    <row r="143" spans="1:3" s="3" customFormat="1" x14ac:dyDescent="0.25">
      <c r="A143" s="30" t="s">
        <v>236</v>
      </c>
      <c r="B143" s="3">
        <v>2013</v>
      </c>
      <c r="C143" s="28">
        <v>106.78</v>
      </c>
    </row>
    <row r="144" spans="1:3" s="3" customFormat="1" x14ac:dyDescent="0.25">
      <c r="A144" s="30" t="s">
        <v>236</v>
      </c>
      <c r="B144" s="3">
        <v>2012</v>
      </c>
      <c r="C144" s="28">
        <v>21</v>
      </c>
    </row>
    <row r="145" spans="1:3" s="3" customFormat="1" x14ac:dyDescent="0.25">
      <c r="A145" s="30" t="s">
        <v>236</v>
      </c>
      <c r="B145" s="3">
        <v>2011</v>
      </c>
      <c r="C145" s="28">
        <v>88.47</v>
      </c>
    </row>
    <row r="146" spans="1:3" s="3" customFormat="1" x14ac:dyDescent="0.25">
      <c r="A146" s="30" t="s">
        <v>236</v>
      </c>
      <c r="B146" s="3">
        <v>2010</v>
      </c>
      <c r="C146" s="28">
        <v>51.03</v>
      </c>
    </row>
    <row r="147" spans="1:3" s="3" customFormat="1" x14ac:dyDescent="0.25">
      <c r="A147" s="30" t="s">
        <v>236</v>
      </c>
      <c r="B147" s="3">
        <v>2009</v>
      </c>
      <c r="C147" s="28">
        <v>167.5</v>
      </c>
    </row>
    <row r="148" spans="1:3" s="3" customFormat="1" x14ac:dyDescent="0.25">
      <c r="A148" s="30" t="s">
        <v>116</v>
      </c>
      <c r="B148" s="3">
        <v>2018</v>
      </c>
      <c r="C148" s="28">
        <v>0</v>
      </c>
    </row>
    <row r="149" spans="1:3" s="3" customFormat="1" x14ac:dyDescent="0.25">
      <c r="A149" s="30" t="s">
        <v>116</v>
      </c>
      <c r="B149" s="3">
        <v>2017</v>
      </c>
      <c r="C149" s="28">
        <v>65.344999999999999</v>
      </c>
    </row>
    <row r="150" spans="1:3" s="3" customFormat="1" x14ac:dyDescent="0.25">
      <c r="A150" s="30" t="s">
        <v>116</v>
      </c>
      <c r="B150" s="3">
        <v>2016</v>
      </c>
      <c r="C150" s="28">
        <v>0</v>
      </c>
    </row>
    <row r="151" spans="1:3" s="3" customFormat="1" x14ac:dyDescent="0.25">
      <c r="A151" s="30" t="s">
        <v>116</v>
      </c>
      <c r="B151" s="3">
        <v>2015</v>
      </c>
      <c r="C151" s="28">
        <v>0</v>
      </c>
    </row>
    <row r="152" spans="1:3" s="3" customFormat="1" x14ac:dyDescent="0.25">
      <c r="A152" s="30" t="s">
        <v>116</v>
      </c>
      <c r="B152" s="3">
        <v>2014</v>
      </c>
      <c r="C152" s="28">
        <v>0</v>
      </c>
    </row>
    <row r="153" spans="1:3" s="3" customFormat="1" x14ac:dyDescent="0.25">
      <c r="A153" s="30" t="s">
        <v>116</v>
      </c>
      <c r="B153" s="3">
        <v>2013</v>
      </c>
      <c r="C153" s="28">
        <v>0</v>
      </c>
    </row>
    <row r="154" spans="1:3" s="3" customFormat="1" x14ac:dyDescent="0.25">
      <c r="A154" s="30" t="s">
        <v>116</v>
      </c>
      <c r="B154" s="3">
        <v>2012</v>
      </c>
      <c r="C154" s="28">
        <v>0</v>
      </c>
    </row>
    <row r="155" spans="1:3" s="3" customFormat="1" x14ac:dyDescent="0.25">
      <c r="A155" s="30" t="s">
        <v>116</v>
      </c>
      <c r="B155" s="3">
        <v>2011</v>
      </c>
      <c r="C155" s="28">
        <v>277.5</v>
      </c>
    </row>
    <row r="156" spans="1:3" s="3" customFormat="1" x14ac:dyDescent="0.25">
      <c r="A156" s="30" t="s">
        <v>116</v>
      </c>
      <c r="B156" s="3">
        <v>2010</v>
      </c>
      <c r="C156" s="28">
        <v>0</v>
      </c>
    </row>
    <row r="157" spans="1:3" s="3" customFormat="1" x14ac:dyDescent="0.25">
      <c r="A157" s="30" t="s">
        <v>116</v>
      </c>
      <c r="B157" s="3">
        <v>2009</v>
      </c>
      <c r="C157" s="28">
        <v>0</v>
      </c>
    </row>
    <row r="158" spans="1:3" s="3" customFormat="1" x14ac:dyDescent="0.25">
      <c r="A158" s="30" t="s">
        <v>146</v>
      </c>
      <c r="B158" s="3">
        <v>2018</v>
      </c>
      <c r="C158" s="28">
        <v>0</v>
      </c>
    </row>
    <row r="159" spans="1:3" s="3" customFormat="1" x14ac:dyDescent="0.25">
      <c r="A159" s="30" t="s">
        <v>146</v>
      </c>
      <c r="B159" s="3">
        <v>2017</v>
      </c>
      <c r="C159" s="28">
        <v>1960</v>
      </c>
    </row>
    <row r="160" spans="1:3" s="3" customFormat="1" x14ac:dyDescent="0.25">
      <c r="A160" s="30" t="s">
        <v>146</v>
      </c>
      <c r="B160" s="3">
        <v>2016</v>
      </c>
      <c r="C160" s="28">
        <v>0</v>
      </c>
    </row>
    <row r="161" spans="1:3" s="3" customFormat="1" x14ac:dyDescent="0.25">
      <c r="A161" s="30" t="s">
        <v>146</v>
      </c>
      <c r="B161" s="3">
        <v>2015</v>
      </c>
      <c r="C161" s="28">
        <v>0</v>
      </c>
    </row>
    <row r="162" spans="1:3" s="3" customFormat="1" x14ac:dyDescent="0.25">
      <c r="A162" s="30" t="s">
        <v>146</v>
      </c>
      <c r="B162" s="3">
        <v>2014</v>
      </c>
      <c r="C162" s="28">
        <v>0</v>
      </c>
    </row>
    <row r="163" spans="1:3" s="3" customFormat="1" x14ac:dyDescent="0.25">
      <c r="A163" s="30" t="s">
        <v>146</v>
      </c>
      <c r="B163" s="3">
        <v>2013</v>
      </c>
      <c r="C163" s="28">
        <v>0</v>
      </c>
    </row>
    <row r="164" spans="1:3" s="3" customFormat="1" x14ac:dyDescent="0.25">
      <c r="A164" s="30" t="s">
        <v>146</v>
      </c>
      <c r="B164" s="3">
        <v>2012</v>
      </c>
      <c r="C164" s="28">
        <v>0</v>
      </c>
    </row>
    <row r="165" spans="1:3" s="3" customFormat="1" x14ac:dyDescent="0.25">
      <c r="A165" s="30" t="s">
        <v>146</v>
      </c>
      <c r="B165" s="3">
        <v>2011</v>
      </c>
      <c r="C165" s="28">
        <v>323.39999999999998</v>
      </c>
    </row>
    <row r="166" spans="1:3" s="3" customFormat="1" x14ac:dyDescent="0.25">
      <c r="A166" s="30" t="s">
        <v>146</v>
      </c>
      <c r="B166" s="3">
        <v>2010</v>
      </c>
      <c r="C166" s="28">
        <v>0</v>
      </c>
    </row>
    <row r="167" spans="1:3" s="3" customFormat="1" x14ac:dyDescent="0.25">
      <c r="A167" s="30" t="s">
        <v>146</v>
      </c>
      <c r="B167" s="3">
        <v>2009</v>
      </c>
      <c r="C167" s="28">
        <v>0</v>
      </c>
    </row>
    <row r="168" spans="1:3" s="3" customFormat="1" x14ac:dyDescent="0.25">
      <c r="A168" s="30" t="s">
        <v>144</v>
      </c>
      <c r="B168" s="3">
        <v>2018</v>
      </c>
      <c r="C168" s="28">
        <v>0</v>
      </c>
    </row>
    <row r="169" spans="1:3" s="3" customFormat="1" x14ac:dyDescent="0.25">
      <c r="A169" s="30" t="s">
        <v>144</v>
      </c>
      <c r="B169" s="3">
        <v>2017</v>
      </c>
      <c r="C169" s="28">
        <v>0</v>
      </c>
    </row>
    <row r="170" spans="1:3" s="3" customFormat="1" x14ac:dyDescent="0.25">
      <c r="A170" s="30" t="s">
        <v>144</v>
      </c>
      <c r="B170" s="3">
        <v>2016</v>
      </c>
      <c r="C170" s="28">
        <v>0</v>
      </c>
    </row>
    <row r="171" spans="1:3" s="3" customFormat="1" x14ac:dyDescent="0.25">
      <c r="A171" s="30" t="s">
        <v>144</v>
      </c>
      <c r="B171" s="3">
        <v>2015</v>
      </c>
      <c r="C171" s="28">
        <v>0</v>
      </c>
    </row>
    <row r="172" spans="1:3" s="3" customFormat="1" x14ac:dyDescent="0.25">
      <c r="A172" s="30" t="s">
        <v>144</v>
      </c>
      <c r="B172" s="3">
        <v>2014</v>
      </c>
      <c r="C172" s="28">
        <v>0</v>
      </c>
    </row>
    <row r="173" spans="1:3" s="3" customFormat="1" x14ac:dyDescent="0.25">
      <c r="A173" s="30" t="s">
        <v>144</v>
      </c>
      <c r="B173" s="3">
        <v>2013</v>
      </c>
      <c r="C173" s="28">
        <v>0</v>
      </c>
    </row>
    <row r="174" spans="1:3" s="3" customFormat="1" x14ac:dyDescent="0.25">
      <c r="A174" s="30" t="s">
        <v>144</v>
      </c>
      <c r="B174" s="3">
        <v>2012</v>
      </c>
      <c r="C174" s="28">
        <v>0</v>
      </c>
    </row>
    <row r="175" spans="1:3" s="3" customFormat="1" x14ac:dyDescent="0.25">
      <c r="A175" s="30" t="s">
        <v>144</v>
      </c>
      <c r="B175" s="3">
        <v>2011</v>
      </c>
      <c r="C175" s="28">
        <v>1148.4000000000001</v>
      </c>
    </row>
    <row r="176" spans="1:3" s="3" customFormat="1" x14ac:dyDescent="0.25">
      <c r="A176" s="30" t="s">
        <v>144</v>
      </c>
      <c r="B176" s="3">
        <v>2010</v>
      </c>
      <c r="C176" s="28">
        <v>0</v>
      </c>
    </row>
    <row r="177" spans="1:3" s="3" customFormat="1" x14ac:dyDescent="0.25">
      <c r="A177" s="30" t="s">
        <v>144</v>
      </c>
      <c r="B177" s="3">
        <v>2009</v>
      </c>
      <c r="C177" s="28">
        <v>0</v>
      </c>
    </row>
    <row r="178" spans="1:3" s="3" customFormat="1" x14ac:dyDescent="0.25">
      <c r="A178" s="30" t="s">
        <v>111</v>
      </c>
      <c r="B178" s="3">
        <v>2018</v>
      </c>
      <c r="C178" s="28">
        <v>0</v>
      </c>
    </row>
    <row r="179" spans="1:3" s="3" customFormat="1" x14ac:dyDescent="0.25">
      <c r="A179" s="30" t="s">
        <v>111</v>
      </c>
      <c r="B179" s="3">
        <v>2017</v>
      </c>
      <c r="C179" s="28">
        <v>0</v>
      </c>
    </row>
    <row r="180" spans="1:3" s="3" customFormat="1" x14ac:dyDescent="0.25">
      <c r="A180" s="30" t="s">
        <v>111</v>
      </c>
      <c r="B180" s="3">
        <v>2016</v>
      </c>
      <c r="C180" s="28">
        <v>0</v>
      </c>
    </row>
    <row r="181" spans="1:3" s="3" customFormat="1" x14ac:dyDescent="0.25">
      <c r="A181" s="30" t="s">
        <v>111</v>
      </c>
      <c r="B181" s="3">
        <v>2015</v>
      </c>
      <c r="C181" s="28">
        <v>0</v>
      </c>
    </row>
    <row r="182" spans="1:3" s="3" customFormat="1" x14ac:dyDescent="0.25">
      <c r="A182" s="30" t="s">
        <v>111</v>
      </c>
      <c r="B182" s="3">
        <v>2014</v>
      </c>
      <c r="C182" s="28">
        <v>0</v>
      </c>
    </row>
    <row r="183" spans="1:3" s="3" customFormat="1" x14ac:dyDescent="0.25">
      <c r="A183" s="30" t="s">
        <v>111</v>
      </c>
      <c r="B183" s="3">
        <v>2013</v>
      </c>
      <c r="C183" s="28">
        <v>0</v>
      </c>
    </row>
    <row r="184" spans="1:3" s="3" customFormat="1" x14ac:dyDescent="0.25">
      <c r="A184" s="30" t="s">
        <v>111</v>
      </c>
      <c r="B184" s="3">
        <v>2012</v>
      </c>
      <c r="C184" s="28">
        <v>0</v>
      </c>
    </row>
    <row r="185" spans="1:3" s="3" customFormat="1" x14ac:dyDescent="0.25">
      <c r="A185" s="30" t="s">
        <v>111</v>
      </c>
      <c r="B185" s="3">
        <v>2011</v>
      </c>
      <c r="C185" s="28">
        <v>1540</v>
      </c>
    </row>
    <row r="186" spans="1:3" s="3" customFormat="1" x14ac:dyDescent="0.25">
      <c r="A186" s="30" t="s">
        <v>111</v>
      </c>
      <c r="B186" s="3">
        <v>2010</v>
      </c>
      <c r="C186" s="28">
        <v>0</v>
      </c>
    </row>
    <row r="187" spans="1:3" s="3" customFormat="1" x14ac:dyDescent="0.25">
      <c r="A187" s="30" t="s">
        <v>104</v>
      </c>
      <c r="B187" s="3">
        <v>2018</v>
      </c>
      <c r="C187" s="28">
        <v>0</v>
      </c>
    </row>
    <row r="188" spans="1:3" s="3" customFormat="1" x14ac:dyDescent="0.25">
      <c r="A188" s="30" t="s">
        <v>104</v>
      </c>
      <c r="B188" s="3">
        <v>2017</v>
      </c>
      <c r="C188" s="28">
        <v>1700</v>
      </c>
    </row>
    <row r="189" spans="1:3" s="3" customFormat="1" x14ac:dyDescent="0.25">
      <c r="A189" s="30" t="s">
        <v>104</v>
      </c>
      <c r="B189" s="3">
        <v>2016</v>
      </c>
      <c r="C189" s="28">
        <v>0</v>
      </c>
    </row>
    <row r="190" spans="1:3" s="3" customFormat="1" x14ac:dyDescent="0.25">
      <c r="A190" s="30" t="s">
        <v>104</v>
      </c>
      <c r="B190" s="3">
        <v>2015</v>
      </c>
      <c r="C190" s="28">
        <v>0</v>
      </c>
    </row>
    <row r="191" spans="1:3" s="3" customFormat="1" x14ac:dyDescent="0.25">
      <c r="A191" s="30" t="s">
        <v>104</v>
      </c>
      <c r="B191" s="3">
        <v>2014</v>
      </c>
      <c r="C191" s="28">
        <v>0</v>
      </c>
    </row>
    <row r="192" spans="1:3" s="3" customFormat="1" x14ac:dyDescent="0.25">
      <c r="A192" s="30" t="s">
        <v>104</v>
      </c>
      <c r="B192" s="3">
        <v>2013</v>
      </c>
      <c r="C192" s="28">
        <v>0</v>
      </c>
    </row>
    <row r="193" spans="1:3" s="3" customFormat="1" x14ac:dyDescent="0.25">
      <c r="A193" s="30" t="s">
        <v>104</v>
      </c>
      <c r="B193" s="3">
        <v>2012</v>
      </c>
      <c r="C193" s="28">
        <v>200</v>
      </c>
    </row>
    <row r="194" spans="1:3" s="3" customFormat="1" x14ac:dyDescent="0.25">
      <c r="A194" s="30" t="s">
        <v>104</v>
      </c>
      <c r="B194" s="3">
        <v>2011</v>
      </c>
      <c r="C194" s="28">
        <v>458</v>
      </c>
    </row>
    <row r="195" spans="1:3" s="3" customFormat="1" x14ac:dyDescent="0.25">
      <c r="A195" s="30" t="s">
        <v>104</v>
      </c>
      <c r="B195" s="3">
        <v>2010</v>
      </c>
      <c r="C195" s="28">
        <v>966</v>
      </c>
    </row>
    <row r="196" spans="1:3" s="3" customFormat="1" x14ac:dyDescent="0.25">
      <c r="A196" s="30" t="s">
        <v>104</v>
      </c>
      <c r="B196" s="3">
        <v>2009</v>
      </c>
      <c r="C196" s="28">
        <v>0</v>
      </c>
    </row>
    <row r="197" spans="1:3" s="3" customFormat="1" x14ac:dyDescent="0.25">
      <c r="A197" s="30" t="s">
        <v>254</v>
      </c>
      <c r="B197" s="3">
        <v>2018</v>
      </c>
      <c r="C197" s="28">
        <v>387.32</v>
      </c>
    </row>
    <row r="198" spans="1:3" s="3" customFormat="1" x14ac:dyDescent="0.25">
      <c r="A198" s="30" t="s">
        <v>254</v>
      </c>
      <c r="B198" s="3">
        <v>2017</v>
      </c>
      <c r="C198" s="28">
        <v>102.09</v>
      </c>
    </row>
    <row r="199" spans="1:3" s="3" customFormat="1" x14ac:dyDescent="0.25">
      <c r="A199" s="30" t="s">
        <v>254</v>
      </c>
      <c r="B199" s="3">
        <v>2016</v>
      </c>
      <c r="C199" s="28">
        <v>147.29</v>
      </c>
    </row>
    <row r="200" spans="1:3" s="3" customFormat="1" x14ac:dyDescent="0.25">
      <c r="A200" s="30" t="s">
        <v>254</v>
      </c>
      <c r="B200" s="3">
        <v>2015</v>
      </c>
      <c r="C200" s="28">
        <v>0</v>
      </c>
    </row>
    <row r="201" spans="1:3" s="3" customFormat="1" x14ac:dyDescent="0.25">
      <c r="A201" s="30" t="s">
        <v>254</v>
      </c>
      <c r="B201" s="3">
        <v>2014</v>
      </c>
      <c r="C201" s="28">
        <v>26.89</v>
      </c>
    </row>
    <row r="202" spans="1:3" s="3" customFormat="1" x14ac:dyDescent="0.25">
      <c r="A202" s="30" t="s">
        <v>254</v>
      </c>
      <c r="B202" s="3">
        <v>2013</v>
      </c>
      <c r="C202" s="28">
        <v>130.97</v>
      </c>
    </row>
    <row r="203" spans="1:3" s="3" customFormat="1" x14ac:dyDescent="0.25">
      <c r="A203" s="30" t="s">
        <v>254</v>
      </c>
      <c r="B203" s="3">
        <v>2012</v>
      </c>
      <c r="C203" s="28">
        <v>55.28</v>
      </c>
    </row>
    <row r="204" spans="1:3" s="3" customFormat="1" x14ac:dyDescent="0.25">
      <c r="A204" s="30" t="s">
        <v>254</v>
      </c>
      <c r="B204" s="3">
        <v>2011</v>
      </c>
      <c r="C204" s="28">
        <v>165.38</v>
      </c>
    </row>
    <row r="205" spans="1:3" s="3" customFormat="1" x14ac:dyDescent="0.25">
      <c r="A205" s="30" t="s">
        <v>254</v>
      </c>
      <c r="B205" s="3">
        <v>2010</v>
      </c>
      <c r="C205" s="28">
        <v>244.93</v>
      </c>
    </row>
    <row r="206" spans="1:3" s="3" customFormat="1" x14ac:dyDescent="0.25">
      <c r="A206" s="30" t="s">
        <v>254</v>
      </c>
      <c r="B206" s="3">
        <v>2009</v>
      </c>
      <c r="C206" s="28">
        <v>244.98</v>
      </c>
    </row>
    <row r="207" spans="1:3" s="3" customFormat="1" x14ac:dyDescent="0.25">
      <c r="A207" s="30" t="s">
        <v>248</v>
      </c>
      <c r="B207" s="3">
        <v>2018</v>
      </c>
      <c r="C207" s="28">
        <v>128.69999999999999</v>
      </c>
    </row>
    <row r="208" spans="1:3" s="3" customFormat="1" x14ac:dyDescent="0.25">
      <c r="A208" s="30" t="s">
        <v>248</v>
      </c>
      <c r="B208" s="3">
        <v>2017</v>
      </c>
      <c r="C208" s="28">
        <v>179.45</v>
      </c>
    </row>
    <row r="209" spans="1:3" s="3" customFormat="1" x14ac:dyDescent="0.25">
      <c r="A209" s="30" t="s">
        <v>248</v>
      </c>
      <c r="B209" s="3">
        <v>2016</v>
      </c>
      <c r="C209" s="28">
        <v>0</v>
      </c>
    </row>
    <row r="210" spans="1:3" s="3" customFormat="1" x14ac:dyDescent="0.25">
      <c r="A210" s="30" t="s">
        <v>262</v>
      </c>
      <c r="B210" s="3">
        <v>2018</v>
      </c>
      <c r="C210" s="28">
        <v>178.82</v>
      </c>
    </row>
    <row r="211" spans="1:3" s="3" customFormat="1" x14ac:dyDescent="0.25">
      <c r="A211" s="30" t="s">
        <v>262</v>
      </c>
      <c r="B211" s="3">
        <v>2017</v>
      </c>
      <c r="C211" s="28">
        <v>321.43</v>
      </c>
    </row>
    <row r="212" spans="1:3" s="3" customFormat="1" x14ac:dyDescent="0.25">
      <c r="A212" s="30" t="s">
        <v>262</v>
      </c>
      <c r="B212" s="3">
        <v>2016</v>
      </c>
      <c r="C212" s="28">
        <v>214</v>
      </c>
    </row>
    <row r="213" spans="1:3" s="3" customFormat="1" x14ac:dyDescent="0.25">
      <c r="A213" s="30" t="s">
        <v>262</v>
      </c>
      <c r="B213" s="3">
        <v>2015</v>
      </c>
      <c r="C213" s="28">
        <v>0</v>
      </c>
    </row>
    <row r="214" spans="1:3" s="3" customFormat="1" x14ac:dyDescent="0.25">
      <c r="A214" s="30" t="s">
        <v>262</v>
      </c>
      <c r="B214" s="3">
        <v>2014</v>
      </c>
      <c r="C214" s="28">
        <v>0</v>
      </c>
    </row>
    <row r="215" spans="1:3" s="3" customFormat="1" x14ac:dyDescent="0.25">
      <c r="A215" s="30" t="s">
        <v>262</v>
      </c>
      <c r="B215" s="3">
        <v>2013</v>
      </c>
      <c r="C215" s="28">
        <v>15</v>
      </c>
    </row>
    <row r="216" spans="1:3" s="3" customFormat="1" x14ac:dyDescent="0.25">
      <c r="A216" s="30" t="s">
        <v>262</v>
      </c>
      <c r="B216" s="3">
        <v>2012</v>
      </c>
      <c r="C216" s="28">
        <v>0</v>
      </c>
    </row>
    <row r="217" spans="1:3" s="3" customFormat="1" x14ac:dyDescent="0.25">
      <c r="A217" s="30" t="s">
        <v>262</v>
      </c>
      <c r="B217" s="3">
        <v>2011</v>
      </c>
      <c r="C217" s="28">
        <v>0</v>
      </c>
    </row>
    <row r="218" spans="1:3" s="3" customFormat="1" x14ac:dyDescent="0.25">
      <c r="A218" s="30" t="s">
        <v>262</v>
      </c>
      <c r="B218" s="3">
        <v>2010</v>
      </c>
      <c r="C218" s="28">
        <v>0</v>
      </c>
    </row>
    <row r="219" spans="1:3" s="3" customFormat="1" x14ac:dyDescent="0.25">
      <c r="A219" s="30" t="s">
        <v>273</v>
      </c>
      <c r="B219" s="3">
        <v>2018</v>
      </c>
      <c r="C219" s="28">
        <v>0</v>
      </c>
    </row>
    <row r="220" spans="1:3" s="3" customFormat="1" x14ac:dyDescent="0.25">
      <c r="A220" s="30" t="s">
        <v>273</v>
      </c>
      <c r="B220" s="3">
        <v>2017</v>
      </c>
      <c r="C220" s="28">
        <v>321.43</v>
      </c>
    </row>
    <row r="221" spans="1:3" s="3" customFormat="1" x14ac:dyDescent="0.25">
      <c r="A221" s="30" t="s">
        <v>273</v>
      </c>
      <c r="B221" s="3">
        <v>2016</v>
      </c>
      <c r="C221" s="28">
        <v>214</v>
      </c>
    </row>
    <row r="222" spans="1:3" s="3" customFormat="1" x14ac:dyDescent="0.25">
      <c r="A222" s="30" t="s">
        <v>273</v>
      </c>
      <c r="B222" s="3">
        <v>2015</v>
      </c>
      <c r="C222" s="28">
        <v>0</v>
      </c>
    </row>
    <row r="223" spans="1:3" s="3" customFormat="1" x14ac:dyDescent="0.25">
      <c r="A223" s="30" t="s">
        <v>273</v>
      </c>
      <c r="B223" s="3">
        <v>2014</v>
      </c>
      <c r="C223" s="28">
        <v>0</v>
      </c>
    </row>
    <row r="224" spans="1:3" s="3" customFormat="1" x14ac:dyDescent="0.25">
      <c r="A224" s="30" t="s">
        <v>273</v>
      </c>
      <c r="B224" s="3">
        <v>2013</v>
      </c>
      <c r="C224" s="28">
        <v>15</v>
      </c>
    </row>
    <row r="225" spans="1:3" s="3" customFormat="1" x14ac:dyDescent="0.25">
      <c r="A225" s="30" t="s">
        <v>273</v>
      </c>
      <c r="B225" s="3">
        <v>2012</v>
      </c>
      <c r="C225" s="28">
        <v>0</v>
      </c>
    </row>
    <row r="226" spans="1:3" s="3" customFormat="1" x14ac:dyDescent="0.25">
      <c r="A226" s="30" t="s">
        <v>273</v>
      </c>
      <c r="B226" s="3">
        <v>2011</v>
      </c>
      <c r="C226" s="28">
        <v>0</v>
      </c>
    </row>
    <row r="227" spans="1:3" s="3" customFormat="1" x14ac:dyDescent="0.25">
      <c r="A227" s="30" t="s">
        <v>123</v>
      </c>
      <c r="B227" s="3">
        <v>2018</v>
      </c>
      <c r="C227" s="28">
        <v>165.36</v>
      </c>
    </row>
    <row r="228" spans="1:3" s="3" customFormat="1" x14ac:dyDescent="0.25">
      <c r="A228" s="30" t="s">
        <v>123</v>
      </c>
      <c r="B228" s="3">
        <v>2017</v>
      </c>
      <c r="C228" s="28">
        <v>935.17</v>
      </c>
    </row>
    <row r="229" spans="1:3" s="3" customFormat="1" x14ac:dyDescent="0.25">
      <c r="A229" s="30" t="s">
        <v>123</v>
      </c>
      <c r="B229" s="3">
        <v>2016</v>
      </c>
      <c r="C229" s="28">
        <v>500.86</v>
      </c>
    </row>
    <row r="230" spans="1:3" s="3" customFormat="1" x14ac:dyDescent="0.25">
      <c r="A230" s="30" t="s">
        <v>123</v>
      </c>
      <c r="B230" s="3">
        <v>2015</v>
      </c>
      <c r="C230" s="28">
        <v>0</v>
      </c>
    </row>
    <row r="231" spans="1:3" s="3" customFormat="1" x14ac:dyDescent="0.25">
      <c r="A231" s="30" t="s">
        <v>123</v>
      </c>
      <c r="B231" s="3">
        <v>2014</v>
      </c>
      <c r="C231" s="28">
        <v>0</v>
      </c>
    </row>
    <row r="232" spans="1:3" s="3" customFormat="1" x14ac:dyDescent="0.25">
      <c r="A232" s="30" t="s">
        <v>123</v>
      </c>
      <c r="B232" s="3">
        <v>2013</v>
      </c>
      <c r="C232" s="28">
        <v>549.59</v>
      </c>
    </row>
    <row r="233" spans="1:3" s="3" customFormat="1" x14ac:dyDescent="0.25">
      <c r="A233" s="30" t="s">
        <v>123</v>
      </c>
      <c r="B233" s="3">
        <v>2012</v>
      </c>
      <c r="C233" s="28">
        <v>420</v>
      </c>
    </row>
    <row r="234" spans="1:3" s="3" customFormat="1" x14ac:dyDescent="0.25">
      <c r="A234" s="30" t="s">
        <v>123</v>
      </c>
      <c r="B234" s="3">
        <v>2011</v>
      </c>
      <c r="C234" s="28">
        <v>762.87</v>
      </c>
    </row>
    <row r="235" spans="1:3" s="3" customFormat="1" x14ac:dyDescent="0.25">
      <c r="A235" s="30" t="s">
        <v>123</v>
      </c>
      <c r="B235" s="3">
        <v>2010</v>
      </c>
      <c r="C235" s="28">
        <v>852.71</v>
      </c>
    </row>
    <row r="236" spans="1:3" s="3" customFormat="1" x14ac:dyDescent="0.25">
      <c r="A236" s="30" t="s">
        <v>123</v>
      </c>
      <c r="B236" s="3">
        <v>2009</v>
      </c>
      <c r="C236" s="28">
        <v>387</v>
      </c>
    </row>
    <row r="237" spans="1:3" s="3" customFormat="1" x14ac:dyDescent="0.25">
      <c r="A237" s="30" t="s">
        <v>232</v>
      </c>
      <c r="B237" s="3">
        <v>2018</v>
      </c>
      <c r="C237" s="28">
        <v>1185.2</v>
      </c>
    </row>
    <row r="238" spans="1:3" s="3" customFormat="1" x14ac:dyDescent="0.25">
      <c r="A238" s="30" t="s">
        <v>232</v>
      </c>
      <c r="B238" s="3">
        <v>2017</v>
      </c>
      <c r="C238" s="28">
        <v>25420.799999999999</v>
      </c>
    </row>
    <row r="239" spans="1:3" s="3" customFormat="1" x14ac:dyDescent="0.25">
      <c r="A239" s="30" t="s">
        <v>232</v>
      </c>
      <c r="B239" s="3">
        <v>2016</v>
      </c>
      <c r="C239" s="28">
        <v>0</v>
      </c>
    </row>
    <row r="240" spans="1:3" s="3" customFormat="1" x14ac:dyDescent="0.25">
      <c r="A240" s="30" t="s">
        <v>232</v>
      </c>
      <c r="B240" s="3">
        <v>2009</v>
      </c>
      <c r="C240" s="28">
        <v>618</v>
      </c>
    </row>
    <row r="241" spans="1:3" s="3" customFormat="1" x14ac:dyDescent="0.25">
      <c r="A241" s="30" t="s">
        <v>232</v>
      </c>
      <c r="B241" s="3">
        <v>2008</v>
      </c>
      <c r="C241" s="28">
        <v>2322</v>
      </c>
    </row>
    <row r="242" spans="1:3" s="3" customFormat="1" x14ac:dyDescent="0.25">
      <c r="A242" s="30" t="s">
        <v>260</v>
      </c>
      <c r="B242" s="3">
        <v>2018</v>
      </c>
      <c r="C242" s="28">
        <v>128.69999999999999</v>
      </c>
    </row>
    <row r="243" spans="1:3" s="3" customFormat="1" x14ac:dyDescent="0.25">
      <c r="A243" s="30" t="s">
        <v>260</v>
      </c>
      <c r="B243" s="3">
        <v>2017</v>
      </c>
      <c r="C243" s="28">
        <v>179.45</v>
      </c>
    </row>
    <row r="244" spans="1:3" s="3" customFormat="1" x14ac:dyDescent="0.25">
      <c r="A244" s="30" t="s">
        <v>201</v>
      </c>
      <c r="B244" s="3">
        <v>2018</v>
      </c>
      <c r="C244" s="28">
        <v>351.64</v>
      </c>
    </row>
    <row r="245" spans="1:3" s="3" customFormat="1" x14ac:dyDescent="0.25">
      <c r="A245" s="30" t="s">
        <v>201</v>
      </c>
      <c r="B245" s="3">
        <v>2017</v>
      </c>
      <c r="C245" s="28">
        <v>239.97499999999999</v>
      </c>
    </row>
    <row r="246" spans="1:3" s="3" customFormat="1" x14ac:dyDescent="0.25">
      <c r="A246" s="30" t="s">
        <v>204</v>
      </c>
      <c r="B246" s="3">
        <v>2018</v>
      </c>
      <c r="C246" s="28">
        <v>0</v>
      </c>
    </row>
    <row r="247" spans="1:3" s="3" customFormat="1" x14ac:dyDescent="0.25">
      <c r="A247" s="30" t="s">
        <v>204</v>
      </c>
      <c r="B247" s="3">
        <v>2017</v>
      </c>
      <c r="C247" s="28">
        <v>44.161999999999999</v>
      </c>
    </row>
    <row r="248" spans="1:3" s="3" customFormat="1" x14ac:dyDescent="0.25">
      <c r="A248" s="30" t="s">
        <v>241</v>
      </c>
      <c r="B248" s="2">
        <v>2018</v>
      </c>
      <c r="C248" s="29">
        <v>0.77</v>
      </c>
    </row>
    <row r="249" spans="1:3" s="3" customFormat="1" x14ac:dyDescent="0.25">
      <c r="A249" s="30" t="s">
        <v>285</v>
      </c>
      <c r="B249" s="3">
        <v>2018</v>
      </c>
      <c r="C249" s="28">
        <v>347.46</v>
      </c>
    </row>
    <row r="250" spans="1:3" s="3" customFormat="1" x14ac:dyDescent="0.25">
      <c r="A250" s="30" t="s">
        <v>163</v>
      </c>
      <c r="B250" s="3">
        <v>2018</v>
      </c>
      <c r="C250" s="28">
        <v>137.44</v>
      </c>
    </row>
    <row r="251" spans="1:3" s="3" customFormat="1" x14ac:dyDescent="0.25">
      <c r="A251" s="30" t="s">
        <v>210</v>
      </c>
      <c r="B251" s="3">
        <v>2018</v>
      </c>
      <c r="C251" s="28">
        <v>0</v>
      </c>
    </row>
    <row r="252" spans="1:3" s="3" customFormat="1" x14ac:dyDescent="0.25">
      <c r="A252" s="30" t="s">
        <v>210</v>
      </c>
      <c r="B252" s="3">
        <v>2017</v>
      </c>
      <c r="C252" s="28">
        <v>5549.9</v>
      </c>
    </row>
    <row r="253" spans="1:3" s="3" customFormat="1" x14ac:dyDescent="0.25">
      <c r="A253" s="30" t="s">
        <v>210</v>
      </c>
      <c r="B253" s="3">
        <v>2016</v>
      </c>
      <c r="C253" s="28">
        <v>0</v>
      </c>
    </row>
    <row r="254" spans="1:3" s="3" customFormat="1" x14ac:dyDescent="0.25">
      <c r="A254" s="30" t="s">
        <v>210</v>
      </c>
      <c r="B254" s="3">
        <v>2015</v>
      </c>
      <c r="C254" s="28">
        <v>0</v>
      </c>
    </row>
    <row r="255" spans="1:3" s="3" customFormat="1" x14ac:dyDescent="0.25">
      <c r="A255" s="30" t="s">
        <v>210</v>
      </c>
      <c r="B255" s="3">
        <v>2014</v>
      </c>
      <c r="C255" s="28">
        <v>0</v>
      </c>
    </row>
    <row r="256" spans="1:3" s="3" customFormat="1" x14ac:dyDescent="0.25">
      <c r="A256" s="30" t="s">
        <v>210</v>
      </c>
      <c r="B256" s="3">
        <v>2013</v>
      </c>
      <c r="C256" s="28">
        <v>0</v>
      </c>
    </row>
    <row r="257" spans="1:3" s="3" customFormat="1" x14ac:dyDescent="0.25">
      <c r="A257" s="30" t="s">
        <v>210</v>
      </c>
      <c r="B257" s="3">
        <v>2012</v>
      </c>
      <c r="C257" s="28">
        <v>0</v>
      </c>
    </row>
    <row r="258" spans="1:3" s="3" customFormat="1" x14ac:dyDescent="0.25">
      <c r="A258" s="30" t="s">
        <v>210</v>
      </c>
      <c r="B258" s="3">
        <v>2011</v>
      </c>
      <c r="C258" s="28">
        <v>5772</v>
      </c>
    </row>
    <row r="259" spans="1:3" s="3" customFormat="1" x14ac:dyDescent="0.25">
      <c r="A259" s="30" t="s">
        <v>210</v>
      </c>
      <c r="B259" s="3">
        <v>2010</v>
      </c>
      <c r="C259" s="28">
        <v>5039.3999999999996</v>
      </c>
    </row>
    <row r="260" spans="1:3" s="3" customFormat="1" x14ac:dyDescent="0.25">
      <c r="A260" s="30" t="s">
        <v>210</v>
      </c>
      <c r="B260" s="3">
        <v>2009</v>
      </c>
      <c r="C260" s="28">
        <v>618</v>
      </c>
    </row>
    <row r="261" spans="1:3" s="3" customFormat="1" x14ac:dyDescent="0.25">
      <c r="A261" s="30" t="s">
        <v>210</v>
      </c>
      <c r="B261" s="3">
        <v>2008</v>
      </c>
      <c r="C261" s="28">
        <v>2322</v>
      </c>
    </row>
    <row r="262" spans="1:3" s="3" customFormat="1" x14ac:dyDescent="0.25">
      <c r="A262" s="30" t="s">
        <v>210</v>
      </c>
      <c r="B262" s="3">
        <v>2007</v>
      </c>
      <c r="C262" s="28">
        <v>0</v>
      </c>
    </row>
    <row r="263" spans="1:3" s="3" customFormat="1" x14ac:dyDescent="0.25">
      <c r="A263" s="30" t="s">
        <v>210</v>
      </c>
      <c r="B263" s="3">
        <v>2006</v>
      </c>
      <c r="C263" s="28">
        <v>61.25</v>
      </c>
    </row>
    <row r="264" spans="1:3" s="3" customFormat="1" x14ac:dyDescent="0.25">
      <c r="A264" s="30" t="s">
        <v>210</v>
      </c>
      <c r="B264" s="3">
        <v>2005</v>
      </c>
      <c r="C264" s="28">
        <v>35</v>
      </c>
    </row>
    <row r="265" spans="1:3" s="3" customFormat="1" x14ac:dyDescent="0.25">
      <c r="A265" s="30" t="s">
        <v>210</v>
      </c>
      <c r="B265" s="3">
        <v>2004</v>
      </c>
      <c r="C265" s="28">
        <v>17.5</v>
      </c>
    </row>
    <row r="266" spans="1:3" s="3" customFormat="1" x14ac:dyDescent="0.25">
      <c r="A266" s="30" t="s">
        <v>210</v>
      </c>
      <c r="B266" s="3">
        <v>2003</v>
      </c>
      <c r="C266" s="28">
        <v>0</v>
      </c>
    </row>
    <row r="267" spans="1:3" s="3" customFormat="1" x14ac:dyDescent="0.25">
      <c r="A267" s="30" t="s">
        <v>210</v>
      </c>
      <c r="B267" s="3">
        <v>2002</v>
      </c>
      <c r="C267" s="28">
        <v>0</v>
      </c>
    </row>
    <row r="268" spans="1:3" s="3" customFormat="1" x14ac:dyDescent="0.25">
      <c r="A268" s="30" t="s">
        <v>210</v>
      </c>
      <c r="B268" s="3">
        <v>2001</v>
      </c>
      <c r="C268" s="28">
        <v>0</v>
      </c>
    </row>
    <row r="269" spans="1:3" s="3" customFormat="1" x14ac:dyDescent="0.25">
      <c r="A269" s="30" t="s">
        <v>210</v>
      </c>
      <c r="B269" s="3">
        <v>1997</v>
      </c>
      <c r="C269" s="28">
        <v>26800</v>
      </c>
    </row>
    <row r="270" spans="1:3" s="3" customFormat="1" x14ac:dyDescent="0.25">
      <c r="A270" s="30" t="s">
        <v>210</v>
      </c>
      <c r="B270" s="3">
        <v>1996</v>
      </c>
      <c r="C270" s="28">
        <v>17000</v>
      </c>
    </row>
    <row r="271" spans="1:3" s="3" customFormat="1" x14ac:dyDescent="0.25">
      <c r="A271" s="30" t="s">
        <v>210</v>
      </c>
      <c r="B271" s="3">
        <v>1995</v>
      </c>
      <c r="C271" s="28">
        <v>13600</v>
      </c>
    </row>
    <row r="272" spans="1:3" s="3" customFormat="1" x14ac:dyDescent="0.25">
      <c r="A272" s="30" t="s">
        <v>210</v>
      </c>
      <c r="B272" s="3">
        <v>1994</v>
      </c>
      <c r="C272" s="28">
        <v>0</v>
      </c>
    </row>
    <row r="273" spans="1:3" s="3" customFormat="1" x14ac:dyDescent="0.25">
      <c r="A273" s="30" t="s">
        <v>210</v>
      </c>
      <c r="B273" s="3">
        <v>1993</v>
      </c>
      <c r="C273" s="28">
        <v>2200</v>
      </c>
    </row>
    <row r="274" spans="1:3" s="3" customFormat="1" x14ac:dyDescent="0.25">
      <c r="A274" s="30" t="s">
        <v>210</v>
      </c>
      <c r="B274" s="3">
        <v>1992</v>
      </c>
      <c r="C274" s="28">
        <v>0</v>
      </c>
    </row>
    <row r="275" spans="1:3" s="3" customFormat="1" x14ac:dyDescent="0.25">
      <c r="A275" s="30" t="s">
        <v>210</v>
      </c>
      <c r="B275" s="3">
        <v>1990</v>
      </c>
      <c r="C275" s="28">
        <v>0</v>
      </c>
    </row>
    <row r="276" spans="1:3" s="3" customFormat="1" x14ac:dyDescent="0.25">
      <c r="A276" s="30" t="s">
        <v>210</v>
      </c>
      <c r="B276" s="3">
        <v>1989</v>
      </c>
      <c r="C276" s="28">
        <v>0</v>
      </c>
    </row>
    <row r="277" spans="1:3" s="3" customFormat="1" x14ac:dyDescent="0.25">
      <c r="A277" s="30" t="s">
        <v>210</v>
      </c>
      <c r="B277" s="3">
        <v>1988</v>
      </c>
      <c r="C277" s="28">
        <v>0</v>
      </c>
    </row>
    <row r="278" spans="1:3" s="3" customFormat="1" x14ac:dyDescent="0.25">
      <c r="A278" s="30" t="s">
        <v>210</v>
      </c>
      <c r="B278" s="3">
        <v>1987</v>
      </c>
      <c r="C278" s="28">
        <v>0</v>
      </c>
    </row>
    <row r="279" spans="1:3" s="3" customFormat="1" x14ac:dyDescent="0.25">
      <c r="A279" s="30" t="s">
        <v>69</v>
      </c>
      <c r="B279" s="3">
        <v>2018</v>
      </c>
      <c r="C279" s="28">
        <v>0</v>
      </c>
    </row>
    <row r="280" spans="1:3" s="3" customFormat="1" x14ac:dyDescent="0.25">
      <c r="A280" s="30" t="s">
        <v>69</v>
      </c>
      <c r="B280" s="3">
        <v>2017</v>
      </c>
      <c r="C280" s="28">
        <v>4</v>
      </c>
    </row>
    <row r="281" spans="1:3" s="3" customFormat="1" x14ac:dyDescent="0.25">
      <c r="A281" s="30" t="s">
        <v>69</v>
      </c>
      <c r="B281" s="3">
        <v>2016</v>
      </c>
      <c r="C281" s="28">
        <v>0</v>
      </c>
    </row>
    <row r="282" spans="1:3" s="3" customFormat="1" x14ac:dyDescent="0.25">
      <c r="A282" s="30" t="s">
        <v>69</v>
      </c>
      <c r="B282" s="3">
        <v>2015</v>
      </c>
      <c r="C282" s="28">
        <v>0</v>
      </c>
    </row>
    <row r="283" spans="1:3" s="3" customFormat="1" x14ac:dyDescent="0.25">
      <c r="A283" s="30" t="s">
        <v>69</v>
      </c>
      <c r="B283" s="3">
        <v>2014</v>
      </c>
      <c r="C283" s="28">
        <v>0</v>
      </c>
    </row>
    <row r="284" spans="1:3" s="3" customFormat="1" x14ac:dyDescent="0.25">
      <c r="A284" s="30" t="s">
        <v>69</v>
      </c>
      <c r="B284" s="3">
        <v>2013</v>
      </c>
      <c r="C284" s="28">
        <v>0</v>
      </c>
    </row>
    <row r="285" spans="1:3" s="3" customFormat="1" x14ac:dyDescent="0.25">
      <c r="A285" s="30" t="s">
        <v>69</v>
      </c>
      <c r="B285" s="3">
        <v>2012</v>
      </c>
      <c r="C285" s="28">
        <v>0</v>
      </c>
    </row>
    <row r="286" spans="1:3" s="3" customFormat="1" x14ac:dyDescent="0.25">
      <c r="A286" s="30" t="s">
        <v>69</v>
      </c>
      <c r="B286" s="3">
        <v>2011</v>
      </c>
      <c r="C286" s="28">
        <v>540</v>
      </c>
    </row>
    <row r="287" spans="1:3" s="3" customFormat="1" x14ac:dyDescent="0.25">
      <c r="A287" s="30" t="s">
        <v>69</v>
      </c>
      <c r="B287" s="3">
        <v>2010</v>
      </c>
      <c r="C287" s="28">
        <v>688</v>
      </c>
    </row>
    <row r="288" spans="1:3" s="3" customFormat="1" x14ac:dyDescent="0.25">
      <c r="A288" s="30" t="s">
        <v>69</v>
      </c>
      <c r="B288" s="3">
        <v>2009</v>
      </c>
      <c r="C288" s="28">
        <v>499</v>
      </c>
    </row>
    <row r="289" spans="1:3" s="3" customFormat="1" x14ac:dyDescent="0.25">
      <c r="A289" s="30" t="s">
        <v>69</v>
      </c>
      <c r="B289" s="3">
        <v>2008</v>
      </c>
      <c r="C289" s="28">
        <v>0</v>
      </c>
    </row>
    <row r="290" spans="1:3" s="3" customFormat="1" x14ac:dyDescent="0.25">
      <c r="A290" s="30" t="s">
        <v>69</v>
      </c>
      <c r="B290" s="3">
        <v>2007</v>
      </c>
      <c r="C290" s="28">
        <v>0</v>
      </c>
    </row>
    <row r="291" spans="1:3" s="3" customFormat="1" x14ac:dyDescent="0.25">
      <c r="A291" s="30" t="s">
        <v>69</v>
      </c>
      <c r="B291" s="3">
        <v>2006</v>
      </c>
      <c r="C291" s="28">
        <v>0</v>
      </c>
    </row>
    <row r="292" spans="1:3" s="3" customFormat="1" x14ac:dyDescent="0.25">
      <c r="A292" s="30" t="s">
        <v>69</v>
      </c>
      <c r="B292" s="3">
        <v>2005</v>
      </c>
      <c r="C292" s="28">
        <v>0</v>
      </c>
    </row>
    <row r="293" spans="1:3" s="3" customFormat="1" x14ac:dyDescent="0.25">
      <c r="A293" s="30" t="s">
        <v>69</v>
      </c>
      <c r="B293" s="3">
        <v>2004</v>
      </c>
      <c r="C293" s="28">
        <v>0</v>
      </c>
    </row>
    <row r="294" spans="1:3" s="3" customFormat="1" x14ac:dyDescent="0.25">
      <c r="A294" s="30" t="s">
        <v>69</v>
      </c>
      <c r="B294" s="3">
        <v>2003</v>
      </c>
      <c r="C294" s="28">
        <v>0</v>
      </c>
    </row>
    <row r="295" spans="1:3" s="3" customFormat="1" x14ac:dyDescent="0.25">
      <c r="A295" s="30" t="s">
        <v>69</v>
      </c>
      <c r="B295" s="3">
        <v>2002</v>
      </c>
      <c r="C295" s="28">
        <v>0</v>
      </c>
    </row>
    <row r="296" spans="1:3" s="3" customFormat="1" x14ac:dyDescent="0.25">
      <c r="A296" s="30" t="s">
        <v>69</v>
      </c>
      <c r="B296" s="3">
        <v>2001</v>
      </c>
      <c r="C296" s="28">
        <v>0</v>
      </c>
    </row>
    <row r="297" spans="1:3" s="3" customFormat="1" x14ac:dyDescent="0.25">
      <c r="A297" s="30" t="s">
        <v>69</v>
      </c>
      <c r="B297" s="3">
        <v>2000</v>
      </c>
      <c r="C297" s="28">
        <v>0</v>
      </c>
    </row>
    <row r="298" spans="1:3" s="3" customFormat="1" x14ac:dyDescent="0.25">
      <c r="A298" s="30" t="s">
        <v>69</v>
      </c>
      <c r="B298" s="3">
        <v>1994</v>
      </c>
      <c r="C298" s="28">
        <v>1680</v>
      </c>
    </row>
    <row r="299" spans="1:3" s="3" customFormat="1" x14ac:dyDescent="0.25">
      <c r="A299" s="30" t="s">
        <v>69</v>
      </c>
      <c r="B299" s="3">
        <v>1993</v>
      </c>
      <c r="C299" s="28">
        <v>2105</v>
      </c>
    </row>
    <row r="300" spans="1:3" s="3" customFormat="1" x14ac:dyDescent="0.25">
      <c r="A300" s="30" t="s">
        <v>69</v>
      </c>
      <c r="B300" s="3">
        <v>1992</v>
      </c>
      <c r="C300" s="28">
        <v>1700</v>
      </c>
    </row>
    <row r="301" spans="1:3" s="3" customFormat="1" x14ac:dyDescent="0.25">
      <c r="A301" s="30" t="s">
        <v>69</v>
      </c>
      <c r="B301" s="3">
        <v>1986</v>
      </c>
      <c r="C301" s="28">
        <v>529</v>
      </c>
    </row>
    <row r="302" spans="1:3" s="3" customFormat="1" x14ac:dyDescent="0.25">
      <c r="A302" s="30" t="s">
        <v>153</v>
      </c>
      <c r="B302" s="3">
        <v>2018</v>
      </c>
      <c r="C302" s="28">
        <v>0</v>
      </c>
    </row>
    <row r="303" spans="1:3" s="3" customFormat="1" x14ac:dyDescent="0.25">
      <c r="A303" s="30" t="s">
        <v>153</v>
      </c>
      <c r="B303" s="3">
        <v>2017</v>
      </c>
      <c r="C303" s="28">
        <v>0</v>
      </c>
    </row>
    <row r="304" spans="1:3" s="3" customFormat="1" x14ac:dyDescent="0.25">
      <c r="A304" s="30" t="s">
        <v>153</v>
      </c>
      <c r="B304" s="3">
        <v>2016</v>
      </c>
      <c r="C304" s="28">
        <v>0</v>
      </c>
    </row>
    <row r="305" spans="1:3" s="3" customFormat="1" x14ac:dyDescent="0.25">
      <c r="A305" s="30" t="s">
        <v>153</v>
      </c>
      <c r="B305" s="3">
        <v>2015</v>
      </c>
      <c r="C305" s="28">
        <v>0</v>
      </c>
    </row>
    <row r="306" spans="1:3" s="3" customFormat="1" x14ac:dyDescent="0.25">
      <c r="A306" s="30" t="s">
        <v>153</v>
      </c>
      <c r="B306" s="3">
        <v>2014</v>
      </c>
      <c r="C306" s="28">
        <v>0</v>
      </c>
    </row>
    <row r="307" spans="1:3" s="3" customFormat="1" x14ac:dyDescent="0.25">
      <c r="A307" s="30" t="s">
        <v>153</v>
      </c>
      <c r="B307" s="3">
        <v>2013</v>
      </c>
      <c r="C307" s="28">
        <v>0</v>
      </c>
    </row>
    <row r="308" spans="1:3" s="3" customFormat="1" x14ac:dyDescent="0.25">
      <c r="A308" s="30" t="s">
        <v>153</v>
      </c>
      <c r="B308" s="3">
        <v>2012</v>
      </c>
      <c r="C308" s="28">
        <v>0</v>
      </c>
    </row>
    <row r="309" spans="1:3" s="3" customFormat="1" x14ac:dyDescent="0.25">
      <c r="A309" s="30" t="s">
        <v>153</v>
      </c>
      <c r="B309" s="3">
        <v>2011</v>
      </c>
      <c r="C309" s="28">
        <v>0</v>
      </c>
    </row>
    <row r="310" spans="1:3" s="3" customFormat="1" x14ac:dyDescent="0.25">
      <c r="A310" s="30" t="s">
        <v>153</v>
      </c>
      <c r="B310" s="3">
        <v>2010</v>
      </c>
      <c r="C310" s="28">
        <v>0</v>
      </c>
    </row>
    <row r="311" spans="1:3" s="3" customFormat="1" x14ac:dyDescent="0.25">
      <c r="A311" s="30" t="s">
        <v>153</v>
      </c>
      <c r="B311" s="3">
        <v>2009</v>
      </c>
      <c r="C311" s="28">
        <v>0</v>
      </c>
    </row>
    <row r="312" spans="1:3" s="3" customFormat="1" x14ac:dyDescent="0.25">
      <c r="A312" s="30" t="s">
        <v>153</v>
      </c>
      <c r="B312" s="3">
        <v>1985</v>
      </c>
      <c r="C312" s="28">
        <v>0</v>
      </c>
    </row>
    <row r="313" spans="1:3" s="3" customFormat="1" x14ac:dyDescent="0.25">
      <c r="A313" s="30" t="s">
        <v>153</v>
      </c>
      <c r="B313" s="3">
        <v>1984</v>
      </c>
      <c r="C313" s="28">
        <v>0</v>
      </c>
    </row>
    <row r="314" spans="1:3" s="3" customFormat="1" x14ac:dyDescent="0.25">
      <c r="A314" s="30" t="s">
        <v>153</v>
      </c>
      <c r="B314" s="3">
        <v>1983</v>
      </c>
      <c r="C314" s="28">
        <v>0</v>
      </c>
    </row>
    <row r="315" spans="1:3" s="3" customFormat="1" x14ac:dyDescent="0.25">
      <c r="A315" s="30" t="s">
        <v>153</v>
      </c>
      <c r="B315" s="3">
        <v>1976</v>
      </c>
      <c r="C315" s="28">
        <v>0</v>
      </c>
    </row>
    <row r="316" spans="1:3" s="3" customFormat="1" x14ac:dyDescent="0.25">
      <c r="A316" s="30" t="s">
        <v>153</v>
      </c>
      <c r="B316" s="3">
        <v>1975</v>
      </c>
      <c r="C316" s="28">
        <v>0</v>
      </c>
    </row>
    <row r="317" spans="1:3" s="3" customFormat="1" x14ac:dyDescent="0.25">
      <c r="A317" s="30" t="s">
        <v>153</v>
      </c>
      <c r="B317" s="3">
        <v>1974</v>
      </c>
      <c r="C317" s="28">
        <v>0</v>
      </c>
    </row>
    <row r="318" spans="1:3" s="3" customFormat="1" x14ac:dyDescent="0.25">
      <c r="A318" s="30" t="s">
        <v>153</v>
      </c>
      <c r="B318" s="3">
        <v>1973</v>
      </c>
      <c r="C318" s="28">
        <v>0</v>
      </c>
    </row>
    <row r="319" spans="1:3" s="3" customFormat="1" x14ac:dyDescent="0.25">
      <c r="A319" s="30" t="s">
        <v>153</v>
      </c>
      <c r="B319" s="3">
        <v>1972</v>
      </c>
      <c r="C319" s="28">
        <v>0</v>
      </c>
    </row>
    <row r="320" spans="1:3" s="3" customFormat="1" x14ac:dyDescent="0.25">
      <c r="A320" s="30" t="s">
        <v>153</v>
      </c>
      <c r="B320" s="3">
        <v>1971</v>
      </c>
      <c r="C320" s="28">
        <v>0</v>
      </c>
    </row>
    <row r="321" spans="1:3" s="3" customFormat="1" x14ac:dyDescent="0.25">
      <c r="A321" s="30" t="s">
        <v>153</v>
      </c>
      <c r="B321" s="3">
        <v>1964</v>
      </c>
      <c r="C321" s="28">
        <v>0</v>
      </c>
    </row>
    <row r="322" spans="1:3" s="3" customFormat="1" x14ac:dyDescent="0.25">
      <c r="A322" s="30" t="s">
        <v>153</v>
      </c>
      <c r="B322" s="3">
        <v>1963</v>
      </c>
      <c r="C322" s="28">
        <v>6</v>
      </c>
    </row>
    <row r="323" spans="1:3" s="3" customFormat="1" x14ac:dyDescent="0.25">
      <c r="A323" s="30" t="s">
        <v>153</v>
      </c>
      <c r="B323" s="3">
        <v>1962</v>
      </c>
      <c r="C323" s="28">
        <v>3</v>
      </c>
    </row>
    <row r="324" spans="1:3" s="3" customFormat="1" x14ac:dyDescent="0.25">
      <c r="A324" s="30" t="s">
        <v>217</v>
      </c>
      <c r="B324" s="3">
        <v>2018</v>
      </c>
      <c r="C324" s="28">
        <v>25877.200000000001</v>
      </c>
    </row>
    <row r="325" spans="1:3" s="3" customFormat="1" x14ac:dyDescent="0.25">
      <c r="A325" s="30" t="s">
        <v>217</v>
      </c>
      <c r="B325" s="3">
        <v>2017</v>
      </c>
      <c r="C325" s="28">
        <v>47504.800000000003</v>
      </c>
    </row>
    <row r="326" spans="1:3" s="3" customFormat="1" x14ac:dyDescent="0.25">
      <c r="A326" s="30" t="s">
        <v>217</v>
      </c>
      <c r="B326" s="3">
        <v>2016</v>
      </c>
      <c r="C326" s="28">
        <v>44676</v>
      </c>
    </row>
    <row r="327" spans="1:3" s="3" customFormat="1" x14ac:dyDescent="0.25">
      <c r="A327" s="30" t="s">
        <v>217</v>
      </c>
      <c r="B327" s="3">
        <v>2015</v>
      </c>
      <c r="C327" s="28">
        <v>2238.9</v>
      </c>
    </row>
    <row r="328" spans="1:3" s="3" customFormat="1" x14ac:dyDescent="0.25">
      <c r="A328" s="30" t="s">
        <v>217</v>
      </c>
      <c r="B328" s="3">
        <v>2014</v>
      </c>
      <c r="C328" s="28">
        <v>1371.7</v>
      </c>
    </row>
    <row r="329" spans="1:3" s="3" customFormat="1" x14ac:dyDescent="0.25">
      <c r="A329" s="30" t="s">
        <v>217</v>
      </c>
      <c r="B329" s="3">
        <v>2013</v>
      </c>
      <c r="C329" s="28">
        <v>6259.7</v>
      </c>
    </row>
    <row r="330" spans="1:3" s="3" customFormat="1" x14ac:dyDescent="0.25">
      <c r="A330" s="30" t="s">
        <v>217</v>
      </c>
      <c r="B330" s="3">
        <v>2012</v>
      </c>
      <c r="C330" s="28">
        <v>17971.400000000001</v>
      </c>
    </row>
    <row r="331" spans="1:3" s="3" customFormat="1" x14ac:dyDescent="0.25">
      <c r="A331" s="30" t="s">
        <v>217</v>
      </c>
      <c r="B331" s="3">
        <v>2011</v>
      </c>
      <c r="C331" s="28">
        <v>24784.1</v>
      </c>
    </row>
    <row r="332" spans="1:3" s="3" customFormat="1" x14ac:dyDescent="0.25">
      <c r="A332" s="30" t="s">
        <v>217</v>
      </c>
      <c r="B332" s="3">
        <v>2010</v>
      </c>
      <c r="C332" s="28">
        <v>55365.1</v>
      </c>
    </row>
    <row r="333" spans="1:3" s="3" customFormat="1" x14ac:dyDescent="0.25">
      <c r="A333" s="30" t="s">
        <v>217</v>
      </c>
      <c r="B333" s="3">
        <v>2009</v>
      </c>
      <c r="C333" s="28">
        <v>24308.3</v>
      </c>
    </row>
    <row r="334" spans="1:3" s="3" customFormat="1" x14ac:dyDescent="0.25">
      <c r="A334" s="30" t="s">
        <v>217</v>
      </c>
      <c r="B334" s="3">
        <v>2008</v>
      </c>
      <c r="C334" s="29">
        <v>6521</v>
      </c>
    </row>
    <row r="335" spans="1:3" s="3" customFormat="1" x14ac:dyDescent="0.25">
      <c r="A335" s="30" t="s">
        <v>217</v>
      </c>
      <c r="B335" s="3">
        <v>2007</v>
      </c>
      <c r="C335" s="28">
        <v>4648</v>
      </c>
    </row>
    <row r="336" spans="1:3" s="3" customFormat="1" x14ac:dyDescent="0.25">
      <c r="A336" s="30" t="s">
        <v>217</v>
      </c>
      <c r="B336" s="3">
        <v>2006</v>
      </c>
      <c r="C336" s="28">
        <v>10309</v>
      </c>
    </row>
    <row r="337" spans="1:3" s="3" customFormat="1" x14ac:dyDescent="0.25">
      <c r="A337" s="30" t="s">
        <v>217</v>
      </c>
      <c r="B337" s="3">
        <v>2005</v>
      </c>
      <c r="C337" s="28">
        <v>13176</v>
      </c>
    </row>
    <row r="338" spans="1:3" s="3" customFormat="1" x14ac:dyDescent="0.25">
      <c r="A338" s="30" t="s">
        <v>217</v>
      </c>
      <c r="B338" s="3">
        <v>2004</v>
      </c>
      <c r="C338" s="28">
        <v>5265</v>
      </c>
    </row>
    <row r="339" spans="1:3" s="3" customFormat="1" x14ac:dyDescent="0.25">
      <c r="A339" s="30" t="s">
        <v>217</v>
      </c>
      <c r="B339" s="3">
        <v>2003</v>
      </c>
      <c r="C339" s="28">
        <v>7937</v>
      </c>
    </row>
    <row r="340" spans="1:3" s="3" customFormat="1" x14ac:dyDescent="0.25">
      <c r="A340" s="30" t="s">
        <v>217</v>
      </c>
      <c r="B340" s="3">
        <v>2002</v>
      </c>
      <c r="C340" s="28">
        <v>28609</v>
      </c>
    </row>
    <row r="341" spans="1:3" s="3" customFormat="1" x14ac:dyDescent="0.25">
      <c r="A341" s="30" t="s">
        <v>217</v>
      </c>
      <c r="B341" s="3">
        <v>2001</v>
      </c>
      <c r="C341" s="28">
        <v>17278</v>
      </c>
    </row>
    <row r="342" spans="1:3" s="3" customFormat="1" x14ac:dyDescent="0.25">
      <c r="A342" s="30" t="s">
        <v>217</v>
      </c>
      <c r="B342" s="3">
        <v>2000</v>
      </c>
      <c r="C342" s="28">
        <v>51758</v>
      </c>
    </row>
    <row r="343" spans="1:3" s="3" customFormat="1" x14ac:dyDescent="0.25">
      <c r="A343" s="30" t="s">
        <v>217</v>
      </c>
      <c r="B343" s="3">
        <v>1999</v>
      </c>
      <c r="C343" s="28">
        <v>31036</v>
      </c>
    </row>
    <row r="344" spans="1:3" s="3" customFormat="1" x14ac:dyDescent="0.25">
      <c r="A344" s="30" t="s">
        <v>217</v>
      </c>
      <c r="B344" s="3">
        <v>1998</v>
      </c>
      <c r="C344" s="28">
        <v>73655</v>
      </c>
    </row>
    <row r="345" spans="1:3" s="3" customFormat="1" x14ac:dyDescent="0.25">
      <c r="A345" s="30" t="s">
        <v>217</v>
      </c>
      <c r="B345" s="3">
        <v>1997</v>
      </c>
      <c r="C345" s="28">
        <v>38196</v>
      </c>
    </row>
    <row r="346" spans="1:3" s="3" customFormat="1" x14ac:dyDescent="0.25">
      <c r="A346" s="30" t="s">
        <v>217</v>
      </c>
      <c r="B346" s="3">
        <v>1996</v>
      </c>
      <c r="C346" s="28">
        <v>42357</v>
      </c>
    </row>
    <row r="347" spans="1:3" s="3" customFormat="1" x14ac:dyDescent="0.25">
      <c r="A347" s="30" t="s">
        <v>217</v>
      </c>
      <c r="B347" s="3">
        <v>1995</v>
      </c>
      <c r="C347" s="28">
        <v>80329</v>
      </c>
    </row>
    <row r="348" spans="1:3" s="3" customFormat="1" x14ac:dyDescent="0.25">
      <c r="A348" s="30" t="s">
        <v>217</v>
      </c>
      <c r="B348" s="3">
        <v>1994</v>
      </c>
      <c r="C348" s="28">
        <v>12913</v>
      </c>
    </row>
    <row r="349" spans="1:3" s="3" customFormat="1" x14ac:dyDescent="0.25">
      <c r="A349" s="30" t="s">
        <v>217</v>
      </c>
      <c r="B349" s="3">
        <v>1993</v>
      </c>
      <c r="C349" s="28">
        <v>61828</v>
      </c>
    </row>
    <row r="350" spans="1:3" s="3" customFormat="1" x14ac:dyDescent="0.25">
      <c r="A350" s="30" t="s">
        <v>217</v>
      </c>
      <c r="B350" s="3">
        <v>1992</v>
      </c>
      <c r="C350" s="28">
        <v>21092</v>
      </c>
    </row>
    <row r="351" spans="1:3" s="3" customFormat="1" x14ac:dyDescent="0.25">
      <c r="A351" s="30" t="s">
        <v>217</v>
      </c>
      <c r="B351" s="3">
        <v>1991</v>
      </c>
      <c r="C351" s="28">
        <v>28274</v>
      </c>
    </row>
    <row r="352" spans="1:3" s="3" customFormat="1" x14ac:dyDescent="0.25">
      <c r="A352" s="30" t="s">
        <v>217</v>
      </c>
      <c r="B352" s="3">
        <v>1990</v>
      </c>
      <c r="C352" s="28">
        <v>9789</v>
      </c>
    </row>
    <row r="353" spans="1:3" s="3" customFormat="1" x14ac:dyDescent="0.25">
      <c r="A353" s="30" t="s">
        <v>217</v>
      </c>
      <c r="B353" s="3">
        <v>1989</v>
      </c>
      <c r="C353" s="28">
        <v>16420</v>
      </c>
    </row>
    <row r="354" spans="1:3" s="3" customFormat="1" x14ac:dyDescent="0.25">
      <c r="A354" s="30" t="s">
        <v>217</v>
      </c>
      <c r="B354" s="3">
        <v>1988</v>
      </c>
      <c r="C354" s="28">
        <v>21210</v>
      </c>
    </row>
    <row r="355" spans="1:3" s="3" customFormat="1" x14ac:dyDescent="0.25">
      <c r="A355" s="30" t="s">
        <v>217</v>
      </c>
      <c r="B355" s="3">
        <v>1987</v>
      </c>
      <c r="C355" s="28">
        <v>12520</v>
      </c>
    </row>
    <row r="356" spans="1:3" s="3" customFormat="1" x14ac:dyDescent="0.25">
      <c r="A356" s="30" t="s">
        <v>217</v>
      </c>
      <c r="B356" s="3">
        <v>1986</v>
      </c>
      <c r="C356" s="28">
        <v>66603</v>
      </c>
    </row>
    <row r="357" spans="1:3" s="3" customFormat="1" x14ac:dyDescent="0.25">
      <c r="A357" s="30" t="s">
        <v>217</v>
      </c>
      <c r="B357" s="3">
        <v>1985</v>
      </c>
      <c r="C357" s="28">
        <v>28044</v>
      </c>
    </row>
    <row r="358" spans="1:3" s="3" customFormat="1" x14ac:dyDescent="0.25">
      <c r="A358" s="30" t="s">
        <v>217</v>
      </c>
      <c r="B358" s="3">
        <v>1984</v>
      </c>
      <c r="C358" s="28">
        <v>42113</v>
      </c>
    </row>
    <row r="359" spans="1:3" s="3" customFormat="1" x14ac:dyDescent="0.25">
      <c r="A359" s="30" t="s">
        <v>217</v>
      </c>
      <c r="B359" s="3">
        <v>1983</v>
      </c>
      <c r="C359" s="28">
        <v>102560</v>
      </c>
    </row>
    <row r="360" spans="1:3" s="3" customFormat="1" x14ac:dyDescent="0.25">
      <c r="A360" s="30" t="s">
        <v>217</v>
      </c>
      <c r="B360" s="3">
        <v>1982</v>
      </c>
      <c r="C360" s="28">
        <v>79861</v>
      </c>
    </row>
    <row r="361" spans="1:3" s="3" customFormat="1" x14ac:dyDescent="0.25">
      <c r="A361" s="30" t="s">
        <v>217</v>
      </c>
      <c r="B361" s="3">
        <v>1981</v>
      </c>
      <c r="C361" s="28">
        <v>24695</v>
      </c>
    </row>
    <row r="362" spans="1:3" s="3" customFormat="1" x14ac:dyDescent="0.25">
      <c r="A362" s="30" t="s">
        <v>217</v>
      </c>
      <c r="B362" s="3">
        <v>1980</v>
      </c>
      <c r="C362" s="28">
        <v>58163</v>
      </c>
    </row>
    <row r="363" spans="1:3" s="3" customFormat="1" x14ac:dyDescent="0.25">
      <c r="A363" s="30" t="s">
        <v>217</v>
      </c>
      <c r="B363" s="3">
        <v>1979</v>
      </c>
      <c r="C363" s="28">
        <v>66418</v>
      </c>
    </row>
    <row r="364" spans="1:3" s="3" customFormat="1" x14ac:dyDescent="0.25">
      <c r="A364" s="30" t="s">
        <v>217</v>
      </c>
      <c r="B364" s="3">
        <v>1978</v>
      </c>
      <c r="C364" s="28">
        <v>89435</v>
      </c>
    </row>
    <row r="365" spans="1:3" s="3" customFormat="1" x14ac:dyDescent="0.25">
      <c r="A365" s="30" t="s">
        <v>163</v>
      </c>
      <c r="B365" s="3">
        <v>2018</v>
      </c>
      <c r="C365" s="28">
        <v>137.44</v>
      </c>
    </row>
    <row r="366" spans="1:3" s="3" customFormat="1" ht="15.75" thickBot="1" x14ac:dyDescent="0.3">
      <c r="A366" s="32" t="s">
        <v>136</v>
      </c>
      <c r="B366" s="27">
        <v>2011</v>
      </c>
      <c r="C366" s="33">
        <v>1195</v>
      </c>
    </row>
  </sheetData>
  <sortState xmlns:xlrd2="http://schemas.microsoft.com/office/spreadsheetml/2017/richdata2" ref="E197:E206">
    <sortCondition ref="E197"/>
  </sortState>
  <phoneticPr fontId="5"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D4014-371A-4687-80C7-B5B6843181D0}">
  <dimension ref="A1:B453"/>
  <sheetViews>
    <sheetView zoomScaleNormal="100" workbookViewId="0">
      <pane ySplit="1" topLeftCell="A2" activePane="bottomLeft" state="frozen"/>
      <selection pane="bottomLeft" activeCell="A2" sqref="A2"/>
    </sheetView>
  </sheetViews>
  <sheetFormatPr defaultRowHeight="15" x14ac:dyDescent="0.25"/>
  <cols>
    <col min="1" max="1" width="34.5703125" style="1" customWidth="1"/>
    <col min="2" max="2" width="44.42578125" style="1" customWidth="1"/>
  </cols>
  <sheetData>
    <row r="1" spans="1:2" x14ac:dyDescent="0.25">
      <c r="A1" s="44" t="s">
        <v>302</v>
      </c>
      <c r="B1" s="45" t="s">
        <v>303</v>
      </c>
    </row>
    <row r="2" spans="1:2" x14ac:dyDescent="0.25">
      <c r="A2" s="46" t="s">
        <v>406</v>
      </c>
      <c r="B2" s="47" t="s">
        <v>406</v>
      </c>
    </row>
    <row r="3" spans="1:2" x14ac:dyDescent="0.25">
      <c r="A3" s="46" t="s">
        <v>577</v>
      </c>
      <c r="B3" s="47" t="s">
        <v>407</v>
      </c>
    </row>
    <row r="4" spans="1:2" x14ac:dyDescent="0.25">
      <c r="A4" s="46" t="s">
        <v>407</v>
      </c>
      <c r="B4" s="47" t="s">
        <v>408</v>
      </c>
    </row>
    <row r="5" spans="1:2" x14ac:dyDescent="0.25">
      <c r="A5" s="46" t="s">
        <v>578</v>
      </c>
      <c r="B5" s="47" t="s">
        <v>409</v>
      </c>
    </row>
    <row r="6" spans="1:2" x14ac:dyDescent="0.25">
      <c r="A6" s="46" t="s">
        <v>579</v>
      </c>
      <c r="B6" s="47" t="s">
        <v>410</v>
      </c>
    </row>
    <row r="7" spans="1:2" x14ac:dyDescent="0.25">
      <c r="A7" s="46" t="s">
        <v>408</v>
      </c>
      <c r="B7" s="47" t="s">
        <v>411</v>
      </c>
    </row>
    <row r="8" spans="1:2" x14ac:dyDescent="0.25">
      <c r="A8" s="46" t="s">
        <v>409</v>
      </c>
      <c r="B8" s="47" t="s">
        <v>412</v>
      </c>
    </row>
    <row r="9" spans="1:2" x14ac:dyDescent="0.25">
      <c r="A9" s="46" t="s">
        <v>363</v>
      </c>
      <c r="B9" s="47" t="s">
        <v>413</v>
      </c>
    </row>
    <row r="10" spans="1:2" x14ac:dyDescent="0.25">
      <c r="A10" s="46" t="s">
        <v>580</v>
      </c>
      <c r="B10" s="47" t="s">
        <v>414</v>
      </c>
    </row>
    <row r="11" spans="1:2" x14ac:dyDescent="0.25">
      <c r="A11" s="46" t="s">
        <v>581</v>
      </c>
      <c r="B11" s="47" t="s">
        <v>415</v>
      </c>
    </row>
    <row r="12" spans="1:2" x14ac:dyDescent="0.25">
      <c r="A12" s="46" t="s">
        <v>410</v>
      </c>
      <c r="B12" s="47" t="s">
        <v>416</v>
      </c>
    </row>
    <row r="13" spans="1:2" x14ac:dyDescent="0.25">
      <c r="A13" s="46" t="s">
        <v>411</v>
      </c>
      <c r="B13" s="47" t="s">
        <v>417</v>
      </c>
    </row>
    <row r="14" spans="1:2" x14ac:dyDescent="0.25">
      <c r="A14" s="46" t="s">
        <v>412</v>
      </c>
      <c r="B14" s="47" t="s">
        <v>418</v>
      </c>
    </row>
    <row r="15" spans="1:2" x14ac:dyDescent="0.25">
      <c r="A15" s="46" t="s">
        <v>352</v>
      </c>
      <c r="B15" s="47" t="s">
        <v>419</v>
      </c>
    </row>
    <row r="16" spans="1:2" x14ac:dyDescent="0.25">
      <c r="A16" s="46" t="s">
        <v>582</v>
      </c>
      <c r="B16" s="47" t="s">
        <v>420</v>
      </c>
    </row>
    <row r="17" spans="1:2" x14ac:dyDescent="0.25">
      <c r="A17" s="46" t="s">
        <v>350</v>
      </c>
      <c r="B17" s="47" t="s">
        <v>421</v>
      </c>
    </row>
    <row r="18" spans="1:2" x14ac:dyDescent="0.25">
      <c r="A18" s="46" t="s">
        <v>348</v>
      </c>
      <c r="B18" s="47" t="s">
        <v>422</v>
      </c>
    </row>
    <row r="19" spans="1:2" x14ac:dyDescent="0.25">
      <c r="A19" s="46" t="s">
        <v>339</v>
      </c>
      <c r="B19" s="47" t="s">
        <v>423</v>
      </c>
    </row>
    <row r="20" spans="1:2" x14ac:dyDescent="0.25">
      <c r="A20" s="46" t="s">
        <v>413</v>
      </c>
      <c r="B20" s="47" t="s">
        <v>424</v>
      </c>
    </row>
    <row r="21" spans="1:2" x14ac:dyDescent="0.25">
      <c r="A21" s="46" t="s">
        <v>414</v>
      </c>
      <c r="B21" s="47" t="s">
        <v>425</v>
      </c>
    </row>
    <row r="22" spans="1:2" x14ac:dyDescent="0.25">
      <c r="A22" s="46" t="s">
        <v>337</v>
      </c>
      <c r="B22" s="47" t="s">
        <v>426</v>
      </c>
    </row>
    <row r="23" spans="1:2" x14ac:dyDescent="0.25">
      <c r="A23" s="46" t="s">
        <v>415</v>
      </c>
      <c r="B23" s="47" t="s">
        <v>427</v>
      </c>
    </row>
    <row r="24" spans="1:2" x14ac:dyDescent="0.25">
      <c r="A24" s="46" t="s">
        <v>343</v>
      </c>
      <c r="B24" s="47" t="s">
        <v>428</v>
      </c>
    </row>
    <row r="25" spans="1:2" x14ac:dyDescent="0.25">
      <c r="A25" s="46" t="s">
        <v>353</v>
      </c>
      <c r="B25" s="47" t="s">
        <v>429</v>
      </c>
    </row>
    <row r="26" spans="1:2" x14ac:dyDescent="0.25">
      <c r="A26" s="46" t="s">
        <v>583</v>
      </c>
      <c r="B26" s="47" t="s">
        <v>430</v>
      </c>
    </row>
    <row r="27" spans="1:2" x14ac:dyDescent="0.25">
      <c r="A27" s="46" t="s">
        <v>344</v>
      </c>
      <c r="B27" s="47" t="s">
        <v>431</v>
      </c>
    </row>
    <row r="28" spans="1:2" x14ac:dyDescent="0.25">
      <c r="A28" s="46" t="s">
        <v>416</v>
      </c>
      <c r="B28" s="47" t="s">
        <v>432</v>
      </c>
    </row>
    <row r="29" spans="1:2" x14ac:dyDescent="0.25">
      <c r="A29" s="46" t="s">
        <v>584</v>
      </c>
      <c r="B29" s="47" t="s">
        <v>433</v>
      </c>
    </row>
    <row r="30" spans="1:2" x14ac:dyDescent="0.25">
      <c r="A30" s="46" t="s">
        <v>336</v>
      </c>
      <c r="B30" s="47" t="s">
        <v>434</v>
      </c>
    </row>
    <row r="31" spans="1:2" x14ac:dyDescent="0.25">
      <c r="A31" s="46" t="s">
        <v>354</v>
      </c>
      <c r="B31" s="47" t="s">
        <v>435</v>
      </c>
    </row>
    <row r="32" spans="1:2" x14ac:dyDescent="0.25">
      <c r="A32" s="46" t="s">
        <v>585</v>
      </c>
      <c r="B32" s="47" t="s">
        <v>436</v>
      </c>
    </row>
    <row r="33" spans="1:2" x14ac:dyDescent="0.25">
      <c r="A33" s="46" t="s">
        <v>586</v>
      </c>
      <c r="B33" s="47" t="s">
        <v>437</v>
      </c>
    </row>
    <row r="34" spans="1:2" x14ac:dyDescent="0.25">
      <c r="A34" s="46" t="s">
        <v>587</v>
      </c>
      <c r="B34" s="47" t="s">
        <v>438</v>
      </c>
    </row>
    <row r="35" spans="1:2" x14ac:dyDescent="0.25">
      <c r="A35" s="46" t="s">
        <v>301</v>
      </c>
      <c r="B35" s="47" t="s">
        <v>439</v>
      </c>
    </row>
    <row r="36" spans="1:2" x14ac:dyDescent="0.25">
      <c r="A36" s="46" t="s">
        <v>341</v>
      </c>
      <c r="B36" s="47" t="s">
        <v>440</v>
      </c>
    </row>
    <row r="37" spans="1:2" x14ac:dyDescent="0.25">
      <c r="A37" s="46" t="s">
        <v>417</v>
      </c>
      <c r="B37" s="47" t="s">
        <v>441</v>
      </c>
    </row>
    <row r="38" spans="1:2" x14ac:dyDescent="0.25">
      <c r="A38" s="46" t="s">
        <v>304</v>
      </c>
      <c r="B38" s="47" t="s">
        <v>442</v>
      </c>
    </row>
    <row r="39" spans="1:2" x14ac:dyDescent="0.25">
      <c r="A39" s="46" t="s">
        <v>418</v>
      </c>
      <c r="B39" s="47" t="s">
        <v>443</v>
      </c>
    </row>
    <row r="40" spans="1:2" x14ac:dyDescent="0.25">
      <c r="A40" s="46" t="s">
        <v>349</v>
      </c>
      <c r="B40" s="47" t="s">
        <v>444</v>
      </c>
    </row>
    <row r="41" spans="1:2" x14ac:dyDescent="0.25">
      <c r="A41" s="46" t="s">
        <v>346</v>
      </c>
      <c r="B41" s="47" t="s">
        <v>445</v>
      </c>
    </row>
    <row r="42" spans="1:2" x14ac:dyDescent="0.25">
      <c r="A42" s="46" t="s">
        <v>588</v>
      </c>
      <c r="B42" s="47">
        <v>83217</v>
      </c>
    </row>
    <row r="43" spans="1:2" x14ac:dyDescent="0.25">
      <c r="A43" s="46" t="s">
        <v>355</v>
      </c>
      <c r="B43" s="47">
        <v>83219</v>
      </c>
    </row>
    <row r="44" spans="1:2" x14ac:dyDescent="0.25">
      <c r="A44" s="46" t="s">
        <v>347</v>
      </c>
      <c r="B44" s="47">
        <v>97477</v>
      </c>
    </row>
    <row r="45" spans="1:2" x14ac:dyDescent="0.25">
      <c r="A45" s="46" t="s">
        <v>419</v>
      </c>
      <c r="B45" s="47" t="s">
        <v>446</v>
      </c>
    </row>
    <row r="46" spans="1:2" x14ac:dyDescent="0.25">
      <c r="A46" s="46" t="s">
        <v>420</v>
      </c>
      <c r="B46" s="47">
        <v>111878</v>
      </c>
    </row>
    <row r="47" spans="1:2" x14ac:dyDescent="0.25">
      <c r="A47" s="46" t="s">
        <v>421</v>
      </c>
      <c r="B47" s="47">
        <v>83036</v>
      </c>
    </row>
    <row r="48" spans="1:2" x14ac:dyDescent="0.25">
      <c r="A48" s="46" t="s">
        <v>422</v>
      </c>
      <c r="B48" s="47">
        <v>83037</v>
      </c>
    </row>
    <row r="49" spans="1:2" x14ac:dyDescent="0.25">
      <c r="A49" s="46" t="s">
        <v>423</v>
      </c>
      <c r="B49" s="47">
        <v>97481</v>
      </c>
    </row>
    <row r="50" spans="1:2" x14ac:dyDescent="0.25">
      <c r="A50" s="46" t="s">
        <v>589</v>
      </c>
      <c r="B50" s="47">
        <v>111889</v>
      </c>
    </row>
    <row r="51" spans="1:2" x14ac:dyDescent="0.25">
      <c r="A51" s="46" t="s">
        <v>424</v>
      </c>
      <c r="B51" s="47">
        <v>100658</v>
      </c>
    </row>
    <row r="52" spans="1:2" x14ac:dyDescent="0.25">
      <c r="A52" s="46" t="s">
        <v>351</v>
      </c>
      <c r="B52" s="47">
        <v>111901</v>
      </c>
    </row>
    <row r="53" spans="1:2" x14ac:dyDescent="0.25">
      <c r="A53" s="46" t="s">
        <v>590</v>
      </c>
      <c r="B53" s="47">
        <v>111869</v>
      </c>
    </row>
    <row r="54" spans="1:2" x14ac:dyDescent="0.25">
      <c r="A54" s="46" t="s">
        <v>591</v>
      </c>
      <c r="B54" s="47">
        <v>76599</v>
      </c>
    </row>
    <row r="55" spans="1:2" x14ac:dyDescent="0.25">
      <c r="A55" s="46" t="s">
        <v>356</v>
      </c>
      <c r="B55" s="47">
        <v>83012</v>
      </c>
    </row>
    <row r="56" spans="1:2" x14ac:dyDescent="0.25">
      <c r="A56" s="46" t="s">
        <v>345</v>
      </c>
      <c r="B56" s="47" t="s">
        <v>447</v>
      </c>
    </row>
    <row r="57" spans="1:2" x14ac:dyDescent="0.25">
      <c r="A57" s="46" t="s">
        <v>592</v>
      </c>
      <c r="B57" s="47" t="s">
        <v>448</v>
      </c>
    </row>
    <row r="58" spans="1:2" x14ac:dyDescent="0.25">
      <c r="A58" s="46" t="s">
        <v>425</v>
      </c>
      <c r="B58" s="47" t="s">
        <v>449</v>
      </c>
    </row>
    <row r="59" spans="1:2" x14ac:dyDescent="0.25">
      <c r="A59" s="46" t="s">
        <v>593</v>
      </c>
      <c r="B59" s="47" t="s">
        <v>450</v>
      </c>
    </row>
    <row r="60" spans="1:2" x14ac:dyDescent="0.25">
      <c r="A60" s="46" t="s">
        <v>426</v>
      </c>
      <c r="B60" s="47" t="s">
        <v>451</v>
      </c>
    </row>
    <row r="61" spans="1:2" x14ac:dyDescent="0.25">
      <c r="A61" s="46" t="s">
        <v>427</v>
      </c>
      <c r="B61" s="47" t="s">
        <v>452</v>
      </c>
    </row>
    <row r="62" spans="1:2" x14ac:dyDescent="0.25">
      <c r="A62" s="46" t="s">
        <v>594</v>
      </c>
      <c r="B62" s="47" t="s">
        <v>453</v>
      </c>
    </row>
    <row r="63" spans="1:2" x14ac:dyDescent="0.25">
      <c r="A63" s="46" t="s">
        <v>595</v>
      </c>
      <c r="B63" s="47" t="s">
        <v>454</v>
      </c>
    </row>
    <row r="64" spans="1:2" x14ac:dyDescent="0.25">
      <c r="A64" s="46" t="s">
        <v>428</v>
      </c>
      <c r="B64" s="47" t="s">
        <v>455</v>
      </c>
    </row>
    <row r="65" spans="1:2" x14ac:dyDescent="0.25">
      <c r="A65" s="46" t="s">
        <v>596</v>
      </c>
      <c r="B65" s="47" t="s">
        <v>456</v>
      </c>
    </row>
    <row r="66" spans="1:2" x14ac:dyDescent="0.25">
      <c r="A66" s="46" t="s">
        <v>597</v>
      </c>
      <c r="B66" s="47" t="s">
        <v>457</v>
      </c>
    </row>
    <row r="67" spans="1:2" x14ac:dyDescent="0.25">
      <c r="A67" s="46" t="s">
        <v>342</v>
      </c>
      <c r="B67" s="47" t="s">
        <v>458</v>
      </c>
    </row>
    <row r="68" spans="1:2" x14ac:dyDescent="0.25">
      <c r="A68" s="46" t="s">
        <v>429</v>
      </c>
      <c r="B68" s="47" t="s">
        <v>459</v>
      </c>
    </row>
    <row r="69" spans="1:2" x14ac:dyDescent="0.25">
      <c r="A69" s="46" t="s">
        <v>598</v>
      </c>
      <c r="B69" s="47" t="s">
        <v>460</v>
      </c>
    </row>
    <row r="70" spans="1:2" x14ac:dyDescent="0.25">
      <c r="A70" s="46" t="s">
        <v>430</v>
      </c>
      <c r="B70" s="47" t="s">
        <v>461</v>
      </c>
    </row>
    <row r="71" spans="1:2" x14ac:dyDescent="0.25">
      <c r="A71" s="46" t="s">
        <v>599</v>
      </c>
      <c r="B71" s="47" t="s">
        <v>462</v>
      </c>
    </row>
    <row r="72" spans="1:2" x14ac:dyDescent="0.25">
      <c r="A72" s="46" t="s">
        <v>431</v>
      </c>
      <c r="B72" s="47" t="s">
        <v>463</v>
      </c>
    </row>
    <row r="73" spans="1:2" x14ac:dyDescent="0.25">
      <c r="A73" s="46" t="s">
        <v>432</v>
      </c>
      <c r="B73" s="47" t="s">
        <v>464</v>
      </c>
    </row>
    <row r="74" spans="1:2" x14ac:dyDescent="0.25">
      <c r="A74" s="46" t="s">
        <v>600</v>
      </c>
      <c r="B74" s="47" t="s">
        <v>465</v>
      </c>
    </row>
    <row r="75" spans="1:2" x14ac:dyDescent="0.25">
      <c r="A75" s="46" t="s">
        <v>601</v>
      </c>
      <c r="B75" s="47" t="s">
        <v>466</v>
      </c>
    </row>
    <row r="76" spans="1:2" x14ac:dyDescent="0.25">
      <c r="A76" s="46" t="s">
        <v>602</v>
      </c>
      <c r="B76" s="47" t="s">
        <v>467</v>
      </c>
    </row>
    <row r="77" spans="1:2" x14ac:dyDescent="0.25">
      <c r="A77" s="46" t="s">
        <v>433</v>
      </c>
      <c r="B77" s="47" t="s">
        <v>312</v>
      </c>
    </row>
    <row r="78" spans="1:2" x14ac:dyDescent="0.25">
      <c r="A78" s="46" t="s">
        <v>603</v>
      </c>
      <c r="B78" s="47" t="s">
        <v>468</v>
      </c>
    </row>
    <row r="79" spans="1:2" x14ac:dyDescent="0.25">
      <c r="A79" s="46" t="s">
        <v>434</v>
      </c>
      <c r="B79" s="47" t="s">
        <v>311</v>
      </c>
    </row>
    <row r="80" spans="1:2" x14ac:dyDescent="0.25">
      <c r="A80" s="46" t="s">
        <v>435</v>
      </c>
      <c r="B80" s="47" t="s">
        <v>469</v>
      </c>
    </row>
    <row r="81" spans="1:2" x14ac:dyDescent="0.25">
      <c r="A81" s="46" t="s">
        <v>436</v>
      </c>
      <c r="B81" s="47" t="s">
        <v>470</v>
      </c>
    </row>
    <row r="82" spans="1:2" x14ac:dyDescent="0.25">
      <c r="A82" s="46" t="s">
        <v>437</v>
      </c>
      <c r="B82" s="47" t="s">
        <v>471</v>
      </c>
    </row>
    <row r="83" spans="1:2" x14ac:dyDescent="0.25">
      <c r="A83" s="46" t="s">
        <v>438</v>
      </c>
      <c r="B83" s="47" t="s">
        <v>472</v>
      </c>
    </row>
    <row r="84" spans="1:2" x14ac:dyDescent="0.25">
      <c r="A84" s="46" t="s">
        <v>604</v>
      </c>
      <c r="B84" s="47" t="s">
        <v>473</v>
      </c>
    </row>
    <row r="85" spans="1:2" x14ac:dyDescent="0.25">
      <c r="A85" s="46" t="s">
        <v>439</v>
      </c>
      <c r="B85" s="47" t="s">
        <v>474</v>
      </c>
    </row>
    <row r="86" spans="1:2" x14ac:dyDescent="0.25">
      <c r="A86" s="46" t="s">
        <v>605</v>
      </c>
      <c r="B86" s="47" t="s">
        <v>475</v>
      </c>
    </row>
    <row r="87" spans="1:2" x14ac:dyDescent="0.25">
      <c r="A87" s="46" t="s">
        <v>295</v>
      </c>
      <c r="B87" s="47" t="s">
        <v>476</v>
      </c>
    </row>
    <row r="88" spans="1:2" x14ac:dyDescent="0.25">
      <c r="A88" s="46" t="s">
        <v>440</v>
      </c>
      <c r="B88" s="47" t="s">
        <v>477</v>
      </c>
    </row>
    <row r="89" spans="1:2" x14ac:dyDescent="0.25">
      <c r="A89" s="46" t="s">
        <v>441</v>
      </c>
      <c r="B89" s="47" t="s">
        <v>478</v>
      </c>
    </row>
    <row r="90" spans="1:2" x14ac:dyDescent="0.25">
      <c r="A90" s="46" t="s">
        <v>340</v>
      </c>
      <c r="B90" s="47" t="s">
        <v>479</v>
      </c>
    </row>
    <row r="91" spans="1:2" x14ac:dyDescent="0.25">
      <c r="A91" s="46" t="s">
        <v>442</v>
      </c>
      <c r="B91" s="47" t="s">
        <v>480</v>
      </c>
    </row>
    <row r="92" spans="1:2" x14ac:dyDescent="0.25">
      <c r="A92" s="46" t="s">
        <v>606</v>
      </c>
      <c r="B92" s="47" t="s">
        <v>481</v>
      </c>
    </row>
    <row r="93" spans="1:2" x14ac:dyDescent="0.25">
      <c r="A93" s="46" t="s">
        <v>338</v>
      </c>
      <c r="B93" s="47" t="s">
        <v>482</v>
      </c>
    </row>
    <row r="94" spans="1:2" x14ac:dyDescent="0.25">
      <c r="A94" s="46" t="s">
        <v>443</v>
      </c>
      <c r="B94" s="47" t="s">
        <v>483</v>
      </c>
    </row>
    <row r="95" spans="1:2" x14ac:dyDescent="0.25">
      <c r="A95" s="46" t="s">
        <v>607</v>
      </c>
      <c r="B95" s="47" t="s">
        <v>484</v>
      </c>
    </row>
    <row r="96" spans="1:2" x14ac:dyDescent="0.25">
      <c r="A96" s="46" t="s">
        <v>444</v>
      </c>
      <c r="B96" s="47" t="s">
        <v>485</v>
      </c>
    </row>
    <row r="97" spans="1:2" x14ac:dyDescent="0.25">
      <c r="A97" s="46" t="s">
        <v>608</v>
      </c>
      <c r="B97" s="47" t="s">
        <v>486</v>
      </c>
    </row>
    <row r="98" spans="1:2" x14ac:dyDescent="0.25">
      <c r="A98" s="46" t="s">
        <v>445</v>
      </c>
      <c r="B98" s="47" t="s">
        <v>487</v>
      </c>
    </row>
    <row r="99" spans="1:2" x14ac:dyDescent="0.25">
      <c r="A99" s="46">
        <v>83217</v>
      </c>
      <c r="B99" s="47" t="s">
        <v>488</v>
      </c>
    </row>
    <row r="100" spans="1:2" x14ac:dyDescent="0.25">
      <c r="A100" s="46">
        <v>83319</v>
      </c>
      <c r="B100" s="47" t="s">
        <v>489</v>
      </c>
    </row>
    <row r="101" spans="1:2" x14ac:dyDescent="0.25">
      <c r="A101" s="46">
        <v>83297</v>
      </c>
      <c r="B101" s="47" t="s">
        <v>490</v>
      </c>
    </row>
    <row r="102" spans="1:2" x14ac:dyDescent="0.25">
      <c r="A102" s="46">
        <v>83219</v>
      </c>
      <c r="B102" s="47" t="s">
        <v>491</v>
      </c>
    </row>
    <row r="103" spans="1:2" x14ac:dyDescent="0.25">
      <c r="A103" s="46">
        <v>97477</v>
      </c>
      <c r="B103" s="47" t="s">
        <v>492</v>
      </c>
    </row>
    <row r="104" spans="1:2" x14ac:dyDescent="0.25">
      <c r="A104" s="46" t="s">
        <v>446</v>
      </c>
      <c r="B104" s="47" t="s">
        <v>493</v>
      </c>
    </row>
    <row r="105" spans="1:2" x14ac:dyDescent="0.25">
      <c r="A105" s="46">
        <v>111850</v>
      </c>
      <c r="B105" s="47" t="s">
        <v>494</v>
      </c>
    </row>
    <row r="106" spans="1:2" x14ac:dyDescent="0.25">
      <c r="A106" s="46">
        <v>111878</v>
      </c>
      <c r="B106" s="47" t="s">
        <v>495</v>
      </c>
    </row>
    <row r="107" spans="1:2" x14ac:dyDescent="0.25">
      <c r="A107" s="46">
        <v>91841</v>
      </c>
      <c r="B107" s="47" t="s">
        <v>496</v>
      </c>
    </row>
    <row r="108" spans="1:2" x14ac:dyDescent="0.25">
      <c r="A108" s="46">
        <v>82989</v>
      </c>
      <c r="B108" s="47" t="s">
        <v>497</v>
      </c>
    </row>
    <row r="109" spans="1:2" x14ac:dyDescent="0.25">
      <c r="A109" s="46">
        <v>83036</v>
      </c>
      <c r="B109" s="47" t="s">
        <v>498</v>
      </c>
    </row>
    <row r="110" spans="1:2" x14ac:dyDescent="0.25">
      <c r="A110" s="46">
        <v>83037</v>
      </c>
      <c r="B110" s="47" t="s">
        <v>499</v>
      </c>
    </row>
    <row r="111" spans="1:2" x14ac:dyDescent="0.25">
      <c r="A111" s="46">
        <v>82973</v>
      </c>
      <c r="B111" s="47" t="s">
        <v>500</v>
      </c>
    </row>
    <row r="112" spans="1:2" x14ac:dyDescent="0.25">
      <c r="A112" s="46">
        <v>83321</v>
      </c>
      <c r="B112" s="47" t="s">
        <v>501</v>
      </c>
    </row>
    <row r="113" spans="1:2" x14ac:dyDescent="0.25">
      <c r="A113" s="46">
        <v>83244</v>
      </c>
      <c r="B113" s="47" t="s">
        <v>502</v>
      </c>
    </row>
    <row r="114" spans="1:2" x14ac:dyDescent="0.25">
      <c r="A114" s="46">
        <v>97481</v>
      </c>
      <c r="B114" s="47" t="s">
        <v>503</v>
      </c>
    </row>
    <row r="115" spans="1:2" x14ac:dyDescent="0.25">
      <c r="A115" s="46">
        <v>111889</v>
      </c>
      <c r="B115" s="47" t="s">
        <v>504</v>
      </c>
    </row>
    <row r="116" spans="1:2" x14ac:dyDescent="0.25">
      <c r="A116" s="46">
        <v>113580</v>
      </c>
      <c r="B116" s="47" t="s">
        <v>505</v>
      </c>
    </row>
    <row r="117" spans="1:2" x14ac:dyDescent="0.25">
      <c r="A117" s="46">
        <v>100658</v>
      </c>
      <c r="B117" s="47" t="s">
        <v>506</v>
      </c>
    </row>
    <row r="118" spans="1:2" x14ac:dyDescent="0.25">
      <c r="A118" s="46">
        <v>111901</v>
      </c>
      <c r="B118" s="47" t="s">
        <v>507</v>
      </c>
    </row>
    <row r="119" spans="1:2" x14ac:dyDescent="0.25">
      <c r="A119" s="46">
        <v>82990</v>
      </c>
      <c r="B119" s="47" t="s">
        <v>508</v>
      </c>
    </row>
    <row r="120" spans="1:2" x14ac:dyDescent="0.25">
      <c r="A120" s="46">
        <v>83245</v>
      </c>
      <c r="B120" s="47" t="s">
        <v>509</v>
      </c>
    </row>
    <row r="121" spans="1:2" x14ac:dyDescent="0.25">
      <c r="A121" s="46">
        <v>83028</v>
      </c>
      <c r="B121" s="47" t="s">
        <v>510</v>
      </c>
    </row>
    <row r="122" spans="1:2" x14ac:dyDescent="0.25">
      <c r="A122" s="46">
        <v>83008</v>
      </c>
      <c r="B122" s="47" t="s">
        <v>511</v>
      </c>
    </row>
    <row r="123" spans="1:2" x14ac:dyDescent="0.25">
      <c r="A123" s="46">
        <v>111869</v>
      </c>
      <c r="B123" s="47" t="s">
        <v>512</v>
      </c>
    </row>
    <row r="124" spans="1:2" x14ac:dyDescent="0.25">
      <c r="A124" s="46">
        <v>82934</v>
      </c>
      <c r="B124" s="47" t="s">
        <v>513</v>
      </c>
    </row>
    <row r="125" spans="1:2" x14ac:dyDescent="0.25">
      <c r="A125" s="46">
        <v>83234</v>
      </c>
      <c r="B125" s="47" t="s">
        <v>169</v>
      </c>
    </row>
    <row r="126" spans="1:2" x14ac:dyDescent="0.25">
      <c r="A126" s="46">
        <v>113589</v>
      </c>
      <c r="B126" s="47" t="s">
        <v>514</v>
      </c>
    </row>
    <row r="127" spans="1:2" x14ac:dyDescent="0.25">
      <c r="A127" s="46">
        <v>76599</v>
      </c>
      <c r="B127" s="47" t="s">
        <v>515</v>
      </c>
    </row>
    <row r="128" spans="1:2" x14ac:dyDescent="0.25">
      <c r="A128" s="46">
        <v>83012</v>
      </c>
      <c r="B128" s="47" t="s">
        <v>516</v>
      </c>
    </row>
    <row r="129" spans="1:2" x14ac:dyDescent="0.25">
      <c r="A129" s="46" t="s">
        <v>609</v>
      </c>
      <c r="B129" s="47" t="s">
        <v>517</v>
      </c>
    </row>
    <row r="130" spans="1:2" x14ac:dyDescent="0.25">
      <c r="A130" s="46" t="s">
        <v>447</v>
      </c>
      <c r="B130" s="47" t="s">
        <v>518</v>
      </c>
    </row>
    <row r="131" spans="1:2" x14ac:dyDescent="0.25">
      <c r="A131" s="46" t="s">
        <v>321</v>
      </c>
      <c r="B131" s="47" t="s">
        <v>519</v>
      </c>
    </row>
    <row r="132" spans="1:2" x14ac:dyDescent="0.25">
      <c r="A132" s="46" t="s">
        <v>448</v>
      </c>
      <c r="B132" s="47" t="s">
        <v>520</v>
      </c>
    </row>
    <row r="133" spans="1:2" x14ac:dyDescent="0.25">
      <c r="A133" s="46" t="s">
        <v>449</v>
      </c>
      <c r="B133" s="47" t="s">
        <v>521</v>
      </c>
    </row>
    <row r="134" spans="1:2" x14ac:dyDescent="0.25">
      <c r="A134" s="46" t="s">
        <v>317</v>
      </c>
      <c r="B134" s="47">
        <v>97479</v>
      </c>
    </row>
    <row r="135" spans="1:2" x14ac:dyDescent="0.25">
      <c r="A135" s="46" t="s">
        <v>318</v>
      </c>
      <c r="B135" s="47">
        <v>97476</v>
      </c>
    </row>
    <row r="136" spans="1:2" x14ac:dyDescent="0.25">
      <c r="A136" s="46" t="s">
        <v>450</v>
      </c>
      <c r="B136" s="47">
        <v>83023</v>
      </c>
    </row>
    <row r="137" spans="1:2" x14ac:dyDescent="0.25">
      <c r="A137" s="46" t="s">
        <v>610</v>
      </c>
      <c r="B137" s="47">
        <v>97478</v>
      </c>
    </row>
    <row r="138" spans="1:2" x14ac:dyDescent="0.25">
      <c r="A138" s="46" t="s">
        <v>611</v>
      </c>
      <c r="B138" s="47">
        <v>111891</v>
      </c>
    </row>
    <row r="139" spans="1:2" x14ac:dyDescent="0.25">
      <c r="A139" s="46" t="s">
        <v>612</v>
      </c>
      <c r="B139" s="47">
        <v>98657</v>
      </c>
    </row>
    <row r="140" spans="1:2" x14ac:dyDescent="0.25">
      <c r="A140" s="46" t="s">
        <v>613</v>
      </c>
      <c r="B140" s="47">
        <v>83150</v>
      </c>
    </row>
    <row r="141" spans="1:2" x14ac:dyDescent="0.25">
      <c r="A141" s="46" t="s">
        <v>451</v>
      </c>
      <c r="B141" s="47" t="s">
        <v>522</v>
      </c>
    </row>
    <row r="142" spans="1:2" x14ac:dyDescent="0.25">
      <c r="A142" s="46" t="s">
        <v>298</v>
      </c>
      <c r="B142" s="47" t="s">
        <v>523</v>
      </c>
    </row>
    <row r="143" spans="1:2" x14ac:dyDescent="0.25">
      <c r="A143" s="46" t="s">
        <v>322</v>
      </c>
      <c r="B143" s="47" t="s">
        <v>524</v>
      </c>
    </row>
    <row r="144" spans="1:2" x14ac:dyDescent="0.25">
      <c r="A144" s="46" t="s">
        <v>452</v>
      </c>
      <c r="B144" s="47" t="s">
        <v>525</v>
      </c>
    </row>
    <row r="145" spans="1:2" x14ac:dyDescent="0.25">
      <c r="A145" s="46" t="s">
        <v>614</v>
      </c>
      <c r="B145" s="47" t="s">
        <v>526</v>
      </c>
    </row>
    <row r="146" spans="1:2" x14ac:dyDescent="0.25">
      <c r="A146" s="46" t="s">
        <v>453</v>
      </c>
      <c r="B146" s="47" t="s">
        <v>527</v>
      </c>
    </row>
    <row r="147" spans="1:2" x14ac:dyDescent="0.25">
      <c r="A147" s="46" t="s">
        <v>615</v>
      </c>
      <c r="B147" s="47" t="s">
        <v>528</v>
      </c>
    </row>
    <row r="148" spans="1:2" x14ac:dyDescent="0.25">
      <c r="A148" s="46" t="s">
        <v>454</v>
      </c>
      <c r="B148" s="47" t="s">
        <v>529</v>
      </c>
    </row>
    <row r="149" spans="1:2" x14ac:dyDescent="0.25">
      <c r="A149" s="46" t="s">
        <v>455</v>
      </c>
      <c r="B149" s="47" t="s">
        <v>530</v>
      </c>
    </row>
    <row r="150" spans="1:2" x14ac:dyDescent="0.25">
      <c r="A150" s="46" t="s">
        <v>314</v>
      </c>
      <c r="B150" s="47" t="s">
        <v>531</v>
      </c>
    </row>
    <row r="151" spans="1:2" x14ac:dyDescent="0.25">
      <c r="A151" s="46" t="s">
        <v>456</v>
      </c>
      <c r="B151" s="47" t="s">
        <v>532</v>
      </c>
    </row>
    <row r="152" spans="1:2" x14ac:dyDescent="0.25">
      <c r="A152" s="46" t="s">
        <v>323</v>
      </c>
      <c r="B152" s="47" t="s">
        <v>533</v>
      </c>
    </row>
    <row r="153" spans="1:2" x14ac:dyDescent="0.25">
      <c r="A153" s="46" t="s">
        <v>616</v>
      </c>
      <c r="B153" s="47" t="s">
        <v>534</v>
      </c>
    </row>
    <row r="154" spans="1:2" x14ac:dyDescent="0.25">
      <c r="A154" s="46" t="s">
        <v>457</v>
      </c>
      <c r="B154" s="47" t="s">
        <v>535</v>
      </c>
    </row>
    <row r="155" spans="1:2" x14ac:dyDescent="0.25">
      <c r="A155" s="46" t="s">
        <v>617</v>
      </c>
      <c r="B155" s="47" t="s">
        <v>536</v>
      </c>
    </row>
    <row r="156" spans="1:2" x14ac:dyDescent="0.25">
      <c r="A156" s="46" t="s">
        <v>316</v>
      </c>
      <c r="B156" s="47" t="s">
        <v>537</v>
      </c>
    </row>
    <row r="157" spans="1:2" x14ac:dyDescent="0.25">
      <c r="A157" s="46" t="s">
        <v>334</v>
      </c>
      <c r="B157" s="47" t="s">
        <v>310</v>
      </c>
    </row>
    <row r="158" spans="1:2" x14ac:dyDescent="0.25">
      <c r="A158" s="46" t="s">
        <v>458</v>
      </c>
      <c r="B158" s="47" t="s">
        <v>538</v>
      </c>
    </row>
    <row r="159" spans="1:2" x14ac:dyDescent="0.25">
      <c r="A159" s="46" t="s">
        <v>459</v>
      </c>
      <c r="B159" s="47" t="s">
        <v>539</v>
      </c>
    </row>
    <row r="160" spans="1:2" x14ac:dyDescent="0.25">
      <c r="A160" s="46" t="s">
        <v>618</v>
      </c>
      <c r="B160" s="47" t="s">
        <v>540</v>
      </c>
    </row>
    <row r="161" spans="1:2" x14ac:dyDescent="0.25">
      <c r="A161" s="46" t="s">
        <v>619</v>
      </c>
      <c r="B161" s="47" t="s">
        <v>541</v>
      </c>
    </row>
    <row r="162" spans="1:2" x14ac:dyDescent="0.25">
      <c r="A162" s="46" t="s">
        <v>460</v>
      </c>
      <c r="B162" s="47" t="s">
        <v>542</v>
      </c>
    </row>
    <row r="163" spans="1:2" x14ac:dyDescent="0.25">
      <c r="A163" s="46" t="s">
        <v>620</v>
      </c>
      <c r="B163" s="47" t="s">
        <v>543</v>
      </c>
    </row>
    <row r="164" spans="1:2" x14ac:dyDescent="0.25">
      <c r="A164" s="46" t="s">
        <v>621</v>
      </c>
      <c r="B164" s="47" t="s">
        <v>544</v>
      </c>
    </row>
    <row r="165" spans="1:2" x14ac:dyDescent="0.25">
      <c r="A165" s="46" t="s">
        <v>622</v>
      </c>
      <c r="B165" s="47" t="s">
        <v>545</v>
      </c>
    </row>
    <row r="166" spans="1:2" x14ac:dyDescent="0.25">
      <c r="A166" s="46" t="s">
        <v>461</v>
      </c>
      <c r="B166" s="47" t="s">
        <v>546</v>
      </c>
    </row>
    <row r="167" spans="1:2" x14ac:dyDescent="0.25">
      <c r="A167" s="46" t="s">
        <v>462</v>
      </c>
      <c r="B167" s="47" t="s">
        <v>547</v>
      </c>
    </row>
    <row r="168" spans="1:2" x14ac:dyDescent="0.25">
      <c r="A168" s="46" t="s">
        <v>463</v>
      </c>
      <c r="B168" s="47" t="s">
        <v>309</v>
      </c>
    </row>
    <row r="169" spans="1:2" x14ac:dyDescent="0.25">
      <c r="A169" s="46" t="s">
        <v>623</v>
      </c>
      <c r="B169" s="47" t="s">
        <v>308</v>
      </c>
    </row>
    <row r="170" spans="1:2" x14ac:dyDescent="0.25">
      <c r="A170" s="46" t="s">
        <v>624</v>
      </c>
      <c r="B170" s="47">
        <v>97480</v>
      </c>
    </row>
    <row r="171" spans="1:2" x14ac:dyDescent="0.25">
      <c r="A171" s="46" t="s">
        <v>464</v>
      </c>
      <c r="B171" s="47" t="s">
        <v>548</v>
      </c>
    </row>
    <row r="172" spans="1:2" x14ac:dyDescent="0.25">
      <c r="A172" s="46" t="s">
        <v>625</v>
      </c>
      <c r="B172" s="47" t="s">
        <v>549</v>
      </c>
    </row>
    <row r="173" spans="1:2" x14ac:dyDescent="0.25">
      <c r="A173" s="46" t="s">
        <v>626</v>
      </c>
      <c r="B173" s="47" t="s">
        <v>550</v>
      </c>
    </row>
    <row r="174" spans="1:2" x14ac:dyDescent="0.25">
      <c r="A174" s="46" t="s">
        <v>465</v>
      </c>
      <c r="B174" s="47" t="s">
        <v>551</v>
      </c>
    </row>
    <row r="175" spans="1:2" x14ac:dyDescent="0.25">
      <c r="A175" s="46" t="s">
        <v>627</v>
      </c>
      <c r="B175" s="47" t="s">
        <v>552</v>
      </c>
    </row>
    <row r="176" spans="1:2" x14ac:dyDescent="0.25">
      <c r="A176" s="46" t="s">
        <v>466</v>
      </c>
      <c r="B176" s="47" t="s">
        <v>553</v>
      </c>
    </row>
    <row r="177" spans="1:2" x14ac:dyDescent="0.25">
      <c r="A177" s="46" t="s">
        <v>467</v>
      </c>
      <c r="B177" s="47" t="s">
        <v>554</v>
      </c>
    </row>
    <row r="178" spans="1:2" x14ac:dyDescent="0.25">
      <c r="A178" s="46" t="s">
        <v>335</v>
      </c>
      <c r="B178" s="47" t="s">
        <v>555</v>
      </c>
    </row>
    <row r="179" spans="1:2" x14ac:dyDescent="0.25">
      <c r="A179" s="46" t="s">
        <v>628</v>
      </c>
      <c r="B179" s="47" t="s">
        <v>306</v>
      </c>
    </row>
    <row r="180" spans="1:2" x14ac:dyDescent="0.25">
      <c r="A180" s="46" t="s">
        <v>629</v>
      </c>
      <c r="B180" s="47" t="s">
        <v>556</v>
      </c>
    </row>
    <row r="181" spans="1:2" x14ac:dyDescent="0.25">
      <c r="A181" s="46" t="s">
        <v>329</v>
      </c>
      <c r="B181" s="47">
        <v>98658</v>
      </c>
    </row>
    <row r="182" spans="1:2" x14ac:dyDescent="0.25">
      <c r="A182" s="46" t="s">
        <v>630</v>
      </c>
      <c r="B182" s="47" t="s">
        <v>557</v>
      </c>
    </row>
    <row r="183" spans="1:2" x14ac:dyDescent="0.25">
      <c r="A183" s="46" t="s">
        <v>312</v>
      </c>
      <c r="B183" s="47" t="s">
        <v>558</v>
      </c>
    </row>
    <row r="184" spans="1:2" x14ac:dyDescent="0.25">
      <c r="A184" s="46" t="s">
        <v>468</v>
      </c>
      <c r="B184" s="47" t="s">
        <v>559</v>
      </c>
    </row>
    <row r="185" spans="1:2" x14ac:dyDescent="0.25">
      <c r="A185" s="46" t="s">
        <v>320</v>
      </c>
      <c r="B185" s="47" t="s">
        <v>560</v>
      </c>
    </row>
    <row r="186" spans="1:2" x14ac:dyDescent="0.25">
      <c r="A186" s="46" t="s">
        <v>326</v>
      </c>
      <c r="B186" s="47" t="s">
        <v>561</v>
      </c>
    </row>
    <row r="187" spans="1:2" x14ac:dyDescent="0.25">
      <c r="A187" s="46" t="s">
        <v>631</v>
      </c>
      <c r="B187" s="47" t="s">
        <v>562</v>
      </c>
    </row>
    <row r="188" spans="1:2" x14ac:dyDescent="0.25">
      <c r="A188" s="46" t="s">
        <v>632</v>
      </c>
      <c r="B188" s="47" t="s">
        <v>563</v>
      </c>
    </row>
    <row r="189" spans="1:2" x14ac:dyDescent="0.25">
      <c r="A189" s="46" t="s">
        <v>328</v>
      </c>
      <c r="B189" s="47" t="s">
        <v>564</v>
      </c>
    </row>
    <row r="190" spans="1:2" x14ac:dyDescent="0.25">
      <c r="A190" s="46" t="s">
        <v>332</v>
      </c>
      <c r="B190" s="47" t="s">
        <v>565</v>
      </c>
    </row>
    <row r="191" spans="1:2" x14ac:dyDescent="0.25">
      <c r="A191" s="46" t="s">
        <v>311</v>
      </c>
      <c r="B191" s="47" t="s">
        <v>305</v>
      </c>
    </row>
    <row r="192" spans="1:2" x14ac:dyDescent="0.25">
      <c r="A192" s="46" t="s">
        <v>300</v>
      </c>
      <c r="B192" s="47" t="s">
        <v>566</v>
      </c>
    </row>
    <row r="193" spans="1:2" x14ac:dyDescent="0.25">
      <c r="A193" s="46" t="s">
        <v>331</v>
      </c>
      <c r="B193" s="47" t="s">
        <v>307</v>
      </c>
    </row>
    <row r="194" spans="1:2" x14ac:dyDescent="0.25">
      <c r="A194" s="46" t="s">
        <v>633</v>
      </c>
      <c r="B194" s="47" t="s">
        <v>567</v>
      </c>
    </row>
    <row r="195" spans="1:2" x14ac:dyDescent="0.25">
      <c r="A195" s="46" t="s">
        <v>469</v>
      </c>
      <c r="B195" s="47" t="s">
        <v>568</v>
      </c>
    </row>
    <row r="196" spans="1:2" x14ac:dyDescent="0.25">
      <c r="A196" s="46" t="s">
        <v>470</v>
      </c>
      <c r="B196" s="47" t="s">
        <v>569</v>
      </c>
    </row>
    <row r="197" spans="1:2" x14ac:dyDescent="0.25">
      <c r="A197" s="46" t="s">
        <v>327</v>
      </c>
      <c r="B197" s="47" t="s">
        <v>570</v>
      </c>
    </row>
    <row r="198" spans="1:2" x14ac:dyDescent="0.25">
      <c r="A198" s="46" t="s">
        <v>634</v>
      </c>
      <c r="B198" s="47" t="s">
        <v>571</v>
      </c>
    </row>
    <row r="199" spans="1:2" x14ac:dyDescent="0.25">
      <c r="A199" s="46" t="s">
        <v>471</v>
      </c>
      <c r="B199" s="47" t="s">
        <v>572</v>
      </c>
    </row>
    <row r="200" spans="1:2" x14ac:dyDescent="0.25">
      <c r="A200" s="46" t="s">
        <v>472</v>
      </c>
      <c r="B200" s="47"/>
    </row>
    <row r="201" spans="1:2" x14ac:dyDescent="0.25">
      <c r="A201" s="46" t="s">
        <v>325</v>
      </c>
      <c r="B201" s="47"/>
    </row>
    <row r="202" spans="1:2" x14ac:dyDescent="0.25">
      <c r="A202" s="46" t="s">
        <v>473</v>
      </c>
      <c r="B202" s="47"/>
    </row>
    <row r="203" spans="1:2" x14ac:dyDescent="0.25">
      <c r="A203" s="46" t="s">
        <v>299</v>
      </c>
      <c r="B203" s="47"/>
    </row>
    <row r="204" spans="1:2" x14ac:dyDescent="0.25">
      <c r="A204" s="46" t="s">
        <v>474</v>
      </c>
      <c r="B204" s="47"/>
    </row>
    <row r="205" spans="1:2" x14ac:dyDescent="0.25">
      <c r="A205" s="46" t="s">
        <v>475</v>
      </c>
      <c r="B205" s="47"/>
    </row>
    <row r="206" spans="1:2" x14ac:dyDescent="0.25">
      <c r="A206" s="46" t="s">
        <v>476</v>
      </c>
      <c r="B206" s="47"/>
    </row>
    <row r="207" spans="1:2" x14ac:dyDescent="0.25">
      <c r="A207" s="46" t="s">
        <v>477</v>
      </c>
      <c r="B207" s="47"/>
    </row>
    <row r="208" spans="1:2" x14ac:dyDescent="0.25">
      <c r="A208" s="46" t="s">
        <v>478</v>
      </c>
      <c r="B208" s="47"/>
    </row>
    <row r="209" spans="1:2" x14ac:dyDescent="0.25">
      <c r="A209" s="46" t="s">
        <v>479</v>
      </c>
      <c r="B209" s="47"/>
    </row>
    <row r="210" spans="1:2" x14ac:dyDescent="0.25">
      <c r="A210" s="46" t="s">
        <v>480</v>
      </c>
      <c r="B210" s="47"/>
    </row>
    <row r="211" spans="1:2" x14ac:dyDescent="0.25">
      <c r="A211" s="46" t="s">
        <v>481</v>
      </c>
      <c r="B211" s="47"/>
    </row>
    <row r="212" spans="1:2" x14ac:dyDescent="0.25">
      <c r="A212" s="46" t="s">
        <v>482</v>
      </c>
      <c r="B212" s="47"/>
    </row>
    <row r="213" spans="1:2" x14ac:dyDescent="0.25">
      <c r="A213" s="46" t="s">
        <v>483</v>
      </c>
      <c r="B213" s="47"/>
    </row>
    <row r="214" spans="1:2" x14ac:dyDescent="0.25">
      <c r="A214" s="46" t="s">
        <v>635</v>
      </c>
      <c r="B214" s="47"/>
    </row>
    <row r="215" spans="1:2" x14ac:dyDescent="0.25">
      <c r="A215" s="46" t="s">
        <v>484</v>
      </c>
      <c r="B215" s="47"/>
    </row>
    <row r="216" spans="1:2" x14ac:dyDescent="0.25">
      <c r="A216" s="46" t="s">
        <v>485</v>
      </c>
      <c r="B216" s="47"/>
    </row>
    <row r="217" spans="1:2" x14ac:dyDescent="0.25">
      <c r="A217" s="46" t="s">
        <v>636</v>
      </c>
      <c r="B217" s="47"/>
    </row>
    <row r="218" spans="1:2" x14ac:dyDescent="0.25">
      <c r="A218" s="46" t="s">
        <v>637</v>
      </c>
      <c r="B218" s="47"/>
    </row>
    <row r="219" spans="1:2" x14ac:dyDescent="0.25">
      <c r="A219" s="46" t="s">
        <v>638</v>
      </c>
      <c r="B219" s="47"/>
    </row>
    <row r="220" spans="1:2" x14ac:dyDescent="0.25">
      <c r="A220" s="46" t="s">
        <v>639</v>
      </c>
      <c r="B220" s="47"/>
    </row>
    <row r="221" spans="1:2" x14ac:dyDescent="0.25">
      <c r="A221" s="46" t="s">
        <v>640</v>
      </c>
      <c r="B221" s="47"/>
    </row>
    <row r="222" spans="1:2" x14ac:dyDescent="0.25">
      <c r="A222" s="46" t="s">
        <v>486</v>
      </c>
      <c r="B222" s="47"/>
    </row>
    <row r="223" spans="1:2" x14ac:dyDescent="0.25">
      <c r="A223" s="46" t="s">
        <v>487</v>
      </c>
      <c r="B223" s="47"/>
    </row>
    <row r="224" spans="1:2" x14ac:dyDescent="0.25">
      <c r="A224" s="46" t="s">
        <v>641</v>
      </c>
      <c r="B224" s="47"/>
    </row>
    <row r="225" spans="1:2" x14ac:dyDescent="0.25">
      <c r="A225" s="46" t="s">
        <v>642</v>
      </c>
      <c r="B225" s="47"/>
    </row>
    <row r="226" spans="1:2" x14ac:dyDescent="0.25">
      <c r="A226" s="46" t="s">
        <v>643</v>
      </c>
      <c r="B226" s="47"/>
    </row>
    <row r="227" spans="1:2" x14ac:dyDescent="0.25">
      <c r="A227" s="46" t="s">
        <v>488</v>
      </c>
      <c r="B227" s="47"/>
    </row>
    <row r="228" spans="1:2" x14ac:dyDescent="0.25">
      <c r="A228" s="46" t="s">
        <v>489</v>
      </c>
      <c r="B228" s="47"/>
    </row>
    <row r="229" spans="1:2" x14ac:dyDescent="0.25">
      <c r="A229" s="46" t="s">
        <v>368</v>
      </c>
      <c r="B229" s="47"/>
    </row>
    <row r="230" spans="1:2" x14ac:dyDescent="0.25">
      <c r="A230" s="46" t="s">
        <v>370</v>
      </c>
      <c r="B230" s="47"/>
    </row>
    <row r="231" spans="1:2" x14ac:dyDescent="0.25">
      <c r="A231" s="46" t="s">
        <v>644</v>
      </c>
      <c r="B231" s="47"/>
    </row>
    <row r="232" spans="1:2" x14ac:dyDescent="0.25">
      <c r="A232" s="46" t="s">
        <v>490</v>
      </c>
      <c r="B232" s="47"/>
    </row>
    <row r="233" spans="1:2" x14ac:dyDescent="0.25">
      <c r="A233" s="46" t="s">
        <v>491</v>
      </c>
      <c r="B233" s="47"/>
    </row>
    <row r="234" spans="1:2" x14ac:dyDescent="0.25">
      <c r="A234" s="46" t="s">
        <v>645</v>
      </c>
      <c r="B234" s="47"/>
    </row>
    <row r="235" spans="1:2" x14ac:dyDescent="0.25">
      <c r="A235" s="46" t="s">
        <v>646</v>
      </c>
      <c r="B235" s="47"/>
    </row>
    <row r="236" spans="1:2" x14ac:dyDescent="0.25">
      <c r="A236" s="46" t="s">
        <v>492</v>
      </c>
      <c r="B236" s="47"/>
    </row>
    <row r="237" spans="1:2" x14ac:dyDescent="0.25">
      <c r="A237" s="46" t="s">
        <v>493</v>
      </c>
      <c r="B237" s="47"/>
    </row>
    <row r="238" spans="1:2" x14ac:dyDescent="0.25">
      <c r="A238" s="46" t="s">
        <v>369</v>
      </c>
      <c r="B238" s="47"/>
    </row>
    <row r="239" spans="1:2" x14ac:dyDescent="0.25">
      <c r="A239" s="46" t="s">
        <v>494</v>
      </c>
      <c r="B239" s="47"/>
    </row>
    <row r="240" spans="1:2" x14ac:dyDescent="0.25">
      <c r="A240" s="46" t="s">
        <v>495</v>
      </c>
      <c r="B240" s="47"/>
    </row>
    <row r="241" spans="1:2" x14ac:dyDescent="0.25">
      <c r="A241" s="46" t="s">
        <v>496</v>
      </c>
      <c r="B241" s="47"/>
    </row>
    <row r="242" spans="1:2" x14ac:dyDescent="0.25">
      <c r="A242" s="46" t="s">
        <v>647</v>
      </c>
      <c r="B242" s="47"/>
    </row>
    <row r="243" spans="1:2" x14ac:dyDescent="0.25">
      <c r="A243" s="46" t="s">
        <v>648</v>
      </c>
      <c r="B243" s="47"/>
    </row>
    <row r="244" spans="1:2" x14ac:dyDescent="0.25">
      <c r="A244" s="46" t="s">
        <v>497</v>
      </c>
      <c r="B244" s="47"/>
    </row>
    <row r="245" spans="1:2" x14ac:dyDescent="0.25">
      <c r="A245" s="46" t="s">
        <v>498</v>
      </c>
      <c r="B245" s="47"/>
    </row>
    <row r="246" spans="1:2" x14ac:dyDescent="0.25">
      <c r="A246" s="46" t="s">
        <v>499</v>
      </c>
      <c r="B246" s="47"/>
    </row>
    <row r="247" spans="1:2" x14ac:dyDescent="0.25">
      <c r="A247" s="46" t="s">
        <v>649</v>
      </c>
      <c r="B247" s="47"/>
    </row>
    <row r="248" spans="1:2" x14ac:dyDescent="0.25">
      <c r="A248" s="46" t="s">
        <v>500</v>
      </c>
      <c r="B248" s="47"/>
    </row>
    <row r="249" spans="1:2" x14ac:dyDescent="0.25">
      <c r="A249" s="46" t="s">
        <v>650</v>
      </c>
      <c r="B249" s="47"/>
    </row>
    <row r="250" spans="1:2" x14ac:dyDescent="0.25">
      <c r="A250" s="46" t="s">
        <v>376</v>
      </c>
      <c r="B250" s="47"/>
    </row>
    <row r="251" spans="1:2" x14ac:dyDescent="0.25">
      <c r="A251" s="46" t="s">
        <v>651</v>
      </c>
      <c r="B251" s="47"/>
    </row>
    <row r="252" spans="1:2" x14ac:dyDescent="0.25">
      <c r="A252" s="46" t="s">
        <v>652</v>
      </c>
      <c r="B252" s="47"/>
    </row>
    <row r="253" spans="1:2" x14ac:dyDescent="0.25">
      <c r="A253" s="46" t="s">
        <v>653</v>
      </c>
      <c r="B253" s="47"/>
    </row>
    <row r="254" spans="1:2" x14ac:dyDescent="0.25">
      <c r="A254" s="46" t="s">
        <v>654</v>
      </c>
      <c r="B254" s="47"/>
    </row>
    <row r="255" spans="1:2" x14ac:dyDescent="0.25">
      <c r="A255" s="46" t="s">
        <v>655</v>
      </c>
      <c r="B255" s="47"/>
    </row>
    <row r="256" spans="1:2" x14ac:dyDescent="0.25">
      <c r="A256" s="46" t="s">
        <v>656</v>
      </c>
      <c r="B256" s="47"/>
    </row>
    <row r="257" spans="1:2" x14ac:dyDescent="0.25">
      <c r="A257" s="46" t="s">
        <v>657</v>
      </c>
      <c r="B257" s="47"/>
    </row>
    <row r="258" spans="1:2" x14ac:dyDescent="0.25">
      <c r="A258" s="46" t="s">
        <v>658</v>
      </c>
      <c r="B258" s="47"/>
    </row>
    <row r="259" spans="1:2" x14ac:dyDescent="0.25">
      <c r="A259" s="46" t="s">
        <v>659</v>
      </c>
      <c r="B259" s="47"/>
    </row>
    <row r="260" spans="1:2" x14ac:dyDescent="0.25">
      <c r="A260" s="46" t="s">
        <v>660</v>
      </c>
      <c r="B260" s="47"/>
    </row>
    <row r="261" spans="1:2" x14ac:dyDescent="0.25">
      <c r="A261" s="46" t="s">
        <v>501</v>
      </c>
      <c r="B261" s="47"/>
    </row>
    <row r="262" spans="1:2" x14ac:dyDescent="0.25">
      <c r="A262" s="46" t="s">
        <v>661</v>
      </c>
      <c r="B262" s="47"/>
    </row>
    <row r="263" spans="1:2" x14ac:dyDescent="0.25">
      <c r="A263" s="46" t="s">
        <v>662</v>
      </c>
      <c r="B263" s="47"/>
    </row>
    <row r="264" spans="1:2" x14ac:dyDescent="0.25">
      <c r="A264" s="46" t="s">
        <v>663</v>
      </c>
      <c r="B264" s="47"/>
    </row>
    <row r="265" spans="1:2" x14ac:dyDescent="0.25">
      <c r="A265" s="46" t="s">
        <v>502</v>
      </c>
      <c r="B265" s="47"/>
    </row>
    <row r="266" spans="1:2" x14ac:dyDescent="0.25">
      <c r="A266" s="46" t="s">
        <v>664</v>
      </c>
      <c r="B266" s="47"/>
    </row>
    <row r="267" spans="1:2" x14ac:dyDescent="0.25">
      <c r="A267" s="46" t="s">
        <v>503</v>
      </c>
      <c r="B267" s="47"/>
    </row>
    <row r="268" spans="1:2" x14ac:dyDescent="0.25">
      <c r="A268" s="46" t="s">
        <v>379</v>
      </c>
      <c r="B268" s="47"/>
    </row>
    <row r="269" spans="1:2" x14ac:dyDescent="0.25">
      <c r="A269" s="46" t="s">
        <v>665</v>
      </c>
      <c r="B269" s="47"/>
    </row>
    <row r="270" spans="1:2" x14ac:dyDescent="0.25">
      <c r="A270" s="46" t="s">
        <v>504</v>
      </c>
      <c r="B270" s="47"/>
    </row>
    <row r="271" spans="1:2" x14ac:dyDescent="0.25">
      <c r="A271" s="46" t="s">
        <v>666</v>
      </c>
      <c r="B271" s="47"/>
    </row>
    <row r="272" spans="1:2" x14ac:dyDescent="0.25">
      <c r="A272" s="46" t="s">
        <v>505</v>
      </c>
      <c r="B272" s="47"/>
    </row>
    <row r="273" spans="1:2" x14ac:dyDescent="0.25">
      <c r="A273" s="46" t="s">
        <v>377</v>
      </c>
      <c r="B273" s="47"/>
    </row>
    <row r="274" spans="1:2" x14ac:dyDescent="0.25">
      <c r="A274" s="46" t="s">
        <v>506</v>
      </c>
      <c r="B274" s="47"/>
    </row>
    <row r="275" spans="1:2" x14ac:dyDescent="0.25">
      <c r="A275" s="46" t="s">
        <v>507</v>
      </c>
      <c r="B275" s="47"/>
    </row>
    <row r="276" spans="1:2" x14ac:dyDescent="0.25">
      <c r="A276" s="46" t="s">
        <v>375</v>
      </c>
      <c r="B276" s="47"/>
    </row>
    <row r="277" spans="1:2" x14ac:dyDescent="0.25">
      <c r="A277" s="46" t="s">
        <v>380</v>
      </c>
      <c r="B277" s="47"/>
    </row>
    <row r="278" spans="1:2" x14ac:dyDescent="0.25">
      <c r="A278" s="46" t="s">
        <v>374</v>
      </c>
      <c r="B278" s="47"/>
    </row>
    <row r="279" spans="1:2" x14ac:dyDescent="0.25">
      <c r="A279" s="46" t="s">
        <v>508</v>
      </c>
      <c r="B279" s="47"/>
    </row>
    <row r="280" spans="1:2" x14ac:dyDescent="0.25">
      <c r="A280" s="46" t="s">
        <v>667</v>
      </c>
      <c r="B280" s="47"/>
    </row>
    <row r="281" spans="1:2" x14ac:dyDescent="0.25">
      <c r="A281" s="46" t="s">
        <v>509</v>
      </c>
      <c r="B281" s="47"/>
    </row>
    <row r="282" spans="1:2" x14ac:dyDescent="0.25">
      <c r="A282" s="46" t="s">
        <v>668</v>
      </c>
      <c r="B282" s="47"/>
    </row>
    <row r="283" spans="1:2" x14ac:dyDescent="0.25">
      <c r="A283" s="46" t="s">
        <v>510</v>
      </c>
      <c r="B283" s="47"/>
    </row>
    <row r="284" spans="1:2" x14ac:dyDescent="0.25">
      <c r="A284" s="46" t="s">
        <v>669</v>
      </c>
      <c r="B284" s="47"/>
    </row>
    <row r="285" spans="1:2" x14ac:dyDescent="0.25">
      <c r="A285" s="46" t="s">
        <v>670</v>
      </c>
      <c r="B285" s="47"/>
    </row>
    <row r="286" spans="1:2" x14ac:dyDescent="0.25">
      <c r="A286" s="46" t="s">
        <v>671</v>
      </c>
      <c r="B286" s="47"/>
    </row>
    <row r="287" spans="1:2" x14ac:dyDescent="0.25">
      <c r="A287" s="46" t="s">
        <v>511</v>
      </c>
      <c r="B287" s="47"/>
    </row>
    <row r="288" spans="1:2" x14ac:dyDescent="0.25">
      <c r="A288" s="46" t="s">
        <v>512</v>
      </c>
      <c r="B288" s="47"/>
    </row>
    <row r="289" spans="1:2" x14ac:dyDescent="0.25">
      <c r="A289" s="46" t="s">
        <v>513</v>
      </c>
      <c r="B289" s="47"/>
    </row>
    <row r="290" spans="1:2" x14ac:dyDescent="0.25">
      <c r="A290" s="46" t="s">
        <v>381</v>
      </c>
      <c r="B290" s="47"/>
    </row>
    <row r="291" spans="1:2" x14ac:dyDescent="0.25">
      <c r="A291" s="46" t="s">
        <v>672</v>
      </c>
      <c r="B291" s="47"/>
    </row>
    <row r="292" spans="1:2" x14ac:dyDescent="0.25">
      <c r="A292" s="46" t="s">
        <v>673</v>
      </c>
      <c r="B292" s="47"/>
    </row>
    <row r="293" spans="1:2" x14ac:dyDescent="0.25">
      <c r="A293" s="46" t="s">
        <v>169</v>
      </c>
      <c r="B293" s="47"/>
    </row>
    <row r="294" spans="1:2" x14ac:dyDescent="0.25">
      <c r="A294" s="46" t="s">
        <v>372</v>
      </c>
      <c r="B294" s="47"/>
    </row>
    <row r="295" spans="1:2" x14ac:dyDescent="0.25">
      <c r="A295" s="46" t="s">
        <v>382</v>
      </c>
      <c r="B295" s="47"/>
    </row>
    <row r="296" spans="1:2" x14ac:dyDescent="0.25">
      <c r="A296" s="46" t="s">
        <v>514</v>
      </c>
      <c r="B296" s="47"/>
    </row>
    <row r="297" spans="1:2" x14ac:dyDescent="0.25">
      <c r="A297" s="46" t="s">
        <v>378</v>
      </c>
      <c r="B297" s="47"/>
    </row>
    <row r="298" spans="1:2" x14ac:dyDescent="0.25">
      <c r="A298" s="46" t="s">
        <v>383</v>
      </c>
      <c r="B298" s="47"/>
    </row>
    <row r="299" spans="1:2" x14ac:dyDescent="0.25">
      <c r="A299" s="46" t="s">
        <v>674</v>
      </c>
      <c r="B299" s="47"/>
    </row>
    <row r="300" spans="1:2" x14ac:dyDescent="0.25">
      <c r="A300" s="46" t="s">
        <v>675</v>
      </c>
      <c r="B300" s="47"/>
    </row>
    <row r="301" spans="1:2" x14ac:dyDescent="0.25">
      <c r="A301" s="46" t="s">
        <v>515</v>
      </c>
      <c r="B301" s="47"/>
    </row>
    <row r="302" spans="1:2" x14ac:dyDescent="0.25">
      <c r="A302" s="46" t="s">
        <v>516</v>
      </c>
      <c r="B302" s="47"/>
    </row>
    <row r="303" spans="1:2" x14ac:dyDescent="0.25">
      <c r="A303" s="46" t="s">
        <v>517</v>
      </c>
      <c r="B303" s="47"/>
    </row>
    <row r="304" spans="1:2" x14ac:dyDescent="0.25">
      <c r="A304" s="46" t="s">
        <v>518</v>
      </c>
      <c r="B304" s="47"/>
    </row>
    <row r="305" spans="1:2" x14ac:dyDescent="0.25">
      <c r="A305" s="46" t="s">
        <v>519</v>
      </c>
      <c r="B305" s="47"/>
    </row>
    <row r="306" spans="1:2" x14ac:dyDescent="0.25">
      <c r="A306" s="46" t="s">
        <v>361</v>
      </c>
      <c r="B306" s="47"/>
    </row>
    <row r="307" spans="1:2" x14ac:dyDescent="0.25">
      <c r="A307" s="46" t="s">
        <v>676</v>
      </c>
      <c r="B307" s="47"/>
    </row>
    <row r="308" spans="1:2" x14ac:dyDescent="0.25">
      <c r="A308" s="46" t="s">
        <v>360</v>
      </c>
      <c r="B308" s="47"/>
    </row>
    <row r="309" spans="1:2" x14ac:dyDescent="0.25">
      <c r="A309" s="46" t="s">
        <v>358</v>
      </c>
      <c r="B309" s="47"/>
    </row>
    <row r="310" spans="1:2" x14ac:dyDescent="0.25">
      <c r="A310" s="46" t="s">
        <v>677</v>
      </c>
      <c r="B310" s="47"/>
    </row>
    <row r="311" spans="1:2" x14ac:dyDescent="0.25">
      <c r="A311" s="46" t="s">
        <v>520</v>
      </c>
      <c r="B311" s="47"/>
    </row>
    <row r="312" spans="1:2" x14ac:dyDescent="0.25">
      <c r="A312" s="46" t="s">
        <v>678</v>
      </c>
      <c r="B312" s="47"/>
    </row>
    <row r="313" spans="1:2" x14ac:dyDescent="0.25">
      <c r="A313" s="46" t="s">
        <v>521</v>
      </c>
      <c r="B313" s="47"/>
    </row>
    <row r="314" spans="1:2" x14ac:dyDescent="0.25">
      <c r="A314" s="46">
        <v>83279</v>
      </c>
      <c r="B314" s="47"/>
    </row>
    <row r="315" spans="1:2" x14ac:dyDescent="0.25">
      <c r="A315" s="46">
        <v>97479</v>
      </c>
      <c r="B315" s="47"/>
    </row>
    <row r="316" spans="1:2" x14ac:dyDescent="0.25">
      <c r="A316" s="46">
        <v>97476</v>
      </c>
      <c r="B316" s="47"/>
    </row>
    <row r="317" spans="1:2" x14ac:dyDescent="0.25">
      <c r="A317" s="46">
        <v>83023</v>
      </c>
      <c r="B317" s="47"/>
    </row>
    <row r="318" spans="1:2" x14ac:dyDescent="0.25">
      <c r="A318" s="46">
        <v>97478</v>
      </c>
      <c r="B318" s="47"/>
    </row>
    <row r="319" spans="1:2" x14ac:dyDescent="0.25">
      <c r="A319" s="46">
        <v>111887</v>
      </c>
      <c r="B319" s="47"/>
    </row>
    <row r="320" spans="1:2" x14ac:dyDescent="0.25">
      <c r="A320" s="46">
        <v>111891</v>
      </c>
      <c r="B320" s="47"/>
    </row>
    <row r="321" spans="1:2" x14ac:dyDescent="0.25">
      <c r="A321" s="46">
        <v>83299</v>
      </c>
      <c r="B321" s="47"/>
    </row>
    <row r="322" spans="1:2" x14ac:dyDescent="0.25">
      <c r="A322" s="46">
        <v>98657</v>
      </c>
      <c r="B322" s="47"/>
    </row>
    <row r="323" spans="1:2" x14ac:dyDescent="0.25">
      <c r="A323" s="46">
        <v>89925</v>
      </c>
      <c r="B323" s="47"/>
    </row>
    <row r="324" spans="1:2" x14ac:dyDescent="0.25">
      <c r="A324" s="46">
        <v>83150</v>
      </c>
      <c r="B324" s="47"/>
    </row>
    <row r="325" spans="1:2" x14ac:dyDescent="0.25">
      <c r="A325" s="46" t="s">
        <v>522</v>
      </c>
      <c r="B325" s="47"/>
    </row>
    <row r="326" spans="1:2" x14ac:dyDescent="0.25">
      <c r="A326" s="46" t="s">
        <v>679</v>
      </c>
      <c r="B326" s="47"/>
    </row>
    <row r="327" spans="1:2" x14ac:dyDescent="0.25">
      <c r="A327" s="46" t="s">
        <v>680</v>
      </c>
      <c r="B327" s="47"/>
    </row>
    <row r="328" spans="1:2" x14ac:dyDescent="0.25">
      <c r="A328" s="46" t="s">
        <v>523</v>
      </c>
      <c r="B328" s="47"/>
    </row>
    <row r="329" spans="1:2" x14ac:dyDescent="0.25">
      <c r="A329" s="46" t="s">
        <v>524</v>
      </c>
      <c r="B329" s="47"/>
    </row>
    <row r="330" spans="1:2" x14ac:dyDescent="0.25">
      <c r="A330" s="46" t="s">
        <v>525</v>
      </c>
      <c r="B330" s="47"/>
    </row>
    <row r="331" spans="1:2" x14ac:dyDescent="0.25">
      <c r="A331" s="46" t="s">
        <v>526</v>
      </c>
      <c r="B331" s="47"/>
    </row>
    <row r="332" spans="1:2" x14ac:dyDescent="0.25">
      <c r="A332" s="46" t="s">
        <v>527</v>
      </c>
      <c r="B332" s="47"/>
    </row>
    <row r="333" spans="1:2" x14ac:dyDescent="0.25">
      <c r="A333" s="46" t="s">
        <v>528</v>
      </c>
      <c r="B333" s="47"/>
    </row>
    <row r="334" spans="1:2" x14ac:dyDescent="0.25">
      <c r="A334" s="46" t="s">
        <v>529</v>
      </c>
      <c r="B334" s="47"/>
    </row>
    <row r="335" spans="1:2" x14ac:dyDescent="0.25">
      <c r="A335" s="46" t="s">
        <v>530</v>
      </c>
      <c r="B335" s="47"/>
    </row>
    <row r="336" spans="1:2" x14ac:dyDescent="0.25">
      <c r="A336" s="46" t="s">
        <v>531</v>
      </c>
      <c r="B336" s="47"/>
    </row>
    <row r="337" spans="1:2" x14ac:dyDescent="0.25">
      <c r="A337" s="46" t="s">
        <v>681</v>
      </c>
      <c r="B337" s="47"/>
    </row>
    <row r="338" spans="1:2" x14ac:dyDescent="0.25">
      <c r="A338" s="46" t="s">
        <v>532</v>
      </c>
      <c r="B338" s="47"/>
    </row>
    <row r="339" spans="1:2" x14ac:dyDescent="0.25">
      <c r="A339" s="46" t="s">
        <v>682</v>
      </c>
      <c r="B339" s="47"/>
    </row>
    <row r="340" spans="1:2" x14ac:dyDescent="0.25">
      <c r="A340" s="46" t="s">
        <v>683</v>
      </c>
      <c r="B340" s="47"/>
    </row>
    <row r="341" spans="1:2" x14ac:dyDescent="0.25">
      <c r="A341" s="46" t="s">
        <v>533</v>
      </c>
      <c r="B341" s="47"/>
    </row>
    <row r="342" spans="1:2" x14ac:dyDescent="0.25">
      <c r="A342" s="46" t="s">
        <v>319</v>
      </c>
      <c r="B342" s="47"/>
    </row>
    <row r="343" spans="1:2" x14ac:dyDescent="0.25">
      <c r="A343" s="46" t="s">
        <v>534</v>
      </c>
      <c r="B343" s="47"/>
    </row>
    <row r="344" spans="1:2" x14ac:dyDescent="0.25">
      <c r="A344" s="46" t="s">
        <v>324</v>
      </c>
      <c r="B344" s="47"/>
    </row>
    <row r="345" spans="1:2" x14ac:dyDescent="0.25">
      <c r="A345" s="46" t="s">
        <v>330</v>
      </c>
      <c r="B345" s="47"/>
    </row>
    <row r="346" spans="1:2" x14ac:dyDescent="0.25">
      <c r="A346" s="46" t="s">
        <v>535</v>
      </c>
      <c r="B346" s="47"/>
    </row>
    <row r="347" spans="1:2" x14ac:dyDescent="0.25">
      <c r="A347" s="46" t="s">
        <v>536</v>
      </c>
      <c r="B347" s="47"/>
    </row>
    <row r="348" spans="1:2" x14ac:dyDescent="0.25">
      <c r="A348" s="46" t="s">
        <v>297</v>
      </c>
      <c r="B348" s="47"/>
    </row>
    <row r="349" spans="1:2" x14ac:dyDescent="0.25">
      <c r="A349" s="46" t="s">
        <v>315</v>
      </c>
      <c r="B349" s="47"/>
    </row>
    <row r="350" spans="1:2" x14ac:dyDescent="0.25">
      <c r="A350" s="46" t="s">
        <v>313</v>
      </c>
      <c r="B350" s="47"/>
    </row>
    <row r="351" spans="1:2" x14ac:dyDescent="0.25">
      <c r="A351" s="46" t="s">
        <v>537</v>
      </c>
      <c r="B351" s="47"/>
    </row>
    <row r="352" spans="1:2" x14ac:dyDescent="0.25">
      <c r="A352" s="46" t="s">
        <v>310</v>
      </c>
      <c r="B352" s="47"/>
    </row>
    <row r="353" spans="1:2" x14ac:dyDescent="0.25">
      <c r="A353" s="46" t="s">
        <v>538</v>
      </c>
      <c r="B353" s="47"/>
    </row>
    <row r="354" spans="1:2" x14ac:dyDescent="0.25">
      <c r="A354" s="46" t="s">
        <v>539</v>
      </c>
      <c r="B354" s="47"/>
    </row>
    <row r="355" spans="1:2" x14ac:dyDescent="0.25">
      <c r="A355" s="46" t="s">
        <v>373</v>
      </c>
      <c r="B355" s="47"/>
    </row>
    <row r="356" spans="1:2" x14ac:dyDescent="0.25">
      <c r="A356" s="46" t="s">
        <v>684</v>
      </c>
      <c r="B356" s="47"/>
    </row>
    <row r="357" spans="1:2" x14ac:dyDescent="0.25">
      <c r="A357" s="46" t="s">
        <v>685</v>
      </c>
      <c r="B357" s="47"/>
    </row>
    <row r="358" spans="1:2" x14ac:dyDescent="0.25">
      <c r="A358" s="46" t="s">
        <v>686</v>
      </c>
      <c r="B358" s="47"/>
    </row>
    <row r="359" spans="1:2" x14ac:dyDescent="0.25">
      <c r="A359" s="46" t="s">
        <v>687</v>
      </c>
      <c r="B359" s="47"/>
    </row>
    <row r="360" spans="1:2" x14ac:dyDescent="0.25">
      <c r="A360" s="46" t="s">
        <v>371</v>
      </c>
      <c r="B360" s="47"/>
    </row>
    <row r="361" spans="1:2" x14ac:dyDescent="0.25">
      <c r="A361" s="46" t="s">
        <v>688</v>
      </c>
      <c r="B361" s="47"/>
    </row>
    <row r="362" spans="1:2" x14ac:dyDescent="0.25">
      <c r="A362" s="46" t="s">
        <v>540</v>
      </c>
      <c r="B362" s="47"/>
    </row>
    <row r="363" spans="1:2" x14ac:dyDescent="0.25">
      <c r="A363" s="46" t="s">
        <v>541</v>
      </c>
      <c r="B363" s="47"/>
    </row>
    <row r="364" spans="1:2" x14ac:dyDescent="0.25">
      <c r="A364" s="46" t="s">
        <v>365</v>
      </c>
      <c r="B364" s="47"/>
    </row>
    <row r="365" spans="1:2" x14ac:dyDescent="0.25">
      <c r="A365" s="46" t="s">
        <v>542</v>
      </c>
      <c r="B365" s="47"/>
    </row>
    <row r="366" spans="1:2" x14ac:dyDescent="0.25">
      <c r="A366" s="46" t="s">
        <v>543</v>
      </c>
      <c r="B366" s="47"/>
    </row>
    <row r="367" spans="1:2" x14ac:dyDescent="0.25">
      <c r="A367" s="46" t="s">
        <v>367</v>
      </c>
      <c r="B367" s="47"/>
    </row>
    <row r="368" spans="1:2" x14ac:dyDescent="0.25">
      <c r="A368" s="46" t="s">
        <v>544</v>
      </c>
      <c r="B368" s="47"/>
    </row>
    <row r="369" spans="1:2" x14ac:dyDescent="0.25">
      <c r="A369" s="46" t="s">
        <v>545</v>
      </c>
      <c r="B369" s="47"/>
    </row>
    <row r="370" spans="1:2" x14ac:dyDescent="0.25">
      <c r="A370" s="46" t="s">
        <v>689</v>
      </c>
      <c r="B370" s="47"/>
    </row>
    <row r="371" spans="1:2" x14ac:dyDescent="0.25">
      <c r="A371" s="46" t="s">
        <v>296</v>
      </c>
      <c r="B371" s="47"/>
    </row>
    <row r="372" spans="1:2" x14ac:dyDescent="0.25">
      <c r="A372" s="46" t="s">
        <v>690</v>
      </c>
      <c r="B372" s="47"/>
    </row>
    <row r="373" spans="1:2" x14ac:dyDescent="0.25">
      <c r="A373" s="46" t="s">
        <v>546</v>
      </c>
      <c r="B373" s="47"/>
    </row>
    <row r="374" spans="1:2" x14ac:dyDescent="0.25">
      <c r="A374" s="46" t="s">
        <v>691</v>
      </c>
      <c r="B374" s="47"/>
    </row>
    <row r="375" spans="1:2" x14ac:dyDescent="0.25">
      <c r="A375" s="46" t="s">
        <v>692</v>
      </c>
      <c r="B375" s="47"/>
    </row>
    <row r="376" spans="1:2" x14ac:dyDescent="0.25">
      <c r="A376" s="46" t="s">
        <v>693</v>
      </c>
      <c r="B376" s="47"/>
    </row>
    <row r="377" spans="1:2" x14ac:dyDescent="0.25">
      <c r="A377" s="46" t="s">
        <v>547</v>
      </c>
      <c r="B377" s="47"/>
    </row>
    <row r="378" spans="1:2" x14ac:dyDescent="0.25">
      <c r="A378" s="46" t="s">
        <v>309</v>
      </c>
      <c r="B378" s="47"/>
    </row>
    <row r="379" spans="1:2" x14ac:dyDescent="0.25">
      <c r="A379" s="46" t="s">
        <v>308</v>
      </c>
      <c r="B379" s="47"/>
    </row>
    <row r="380" spans="1:2" x14ac:dyDescent="0.25">
      <c r="A380" s="46">
        <v>83277</v>
      </c>
      <c r="B380" s="47"/>
    </row>
    <row r="381" spans="1:2" x14ac:dyDescent="0.25">
      <c r="A381" s="46">
        <v>82983</v>
      </c>
      <c r="B381" s="47"/>
    </row>
    <row r="382" spans="1:2" x14ac:dyDescent="0.25">
      <c r="A382" s="46">
        <v>97480</v>
      </c>
      <c r="B382" s="47"/>
    </row>
    <row r="383" spans="1:2" x14ac:dyDescent="0.25">
      <c r="A383" s="46" t="s">
        <v>548</v>
      </c>
      <c r="B383" s="47"/>
    </row>
    <row r="384" spans="1:2" x14ac:dyDescent="0.25">
      <c r="A384" s="46" t="s">
        <v>694</v>
      </c>
      <c r="B384" s="47"/>
    </row>
    <row r="385" spans="1:2" x14ac:dyDescent="0.25">
      <c r="A385" s="46" t="s">
        <v>549</v>
      </c>
      <c r="B385" s="47"/>
    </row>
    <row r="386" spans="1:2" x14ac:dyDescent="0.25">
      <c r="A386" s="46" t="s">
        <v>695</v>
      </c>
      <c r="B386" s="47"/>
    </row>
    <row r="387" spans="1:2" x14ac:dyDescent="0.25">
      <c r="A387" s="46" t="s">
        <v>696</v>
      </c>
      <c r="B387" s="47"/>
    </row>
    <row r="388" spans="1:2" x14ac:dyDescent="0.25">
      <c r="A388" s="46" t="s">
        <v>697</v>
      </c>
      <c r="B388" s="47"/>
    </row>
    <row r="389" spans="1:2" x14ac:dyDescent="0.25">
      <c r="A389" s="46" t="s">
        <v>550</v>
      </c>
      <c r="B389" s="47"/>
    </row>
    <row r="390" spans="1:2" x14ac:dyDescent="0.25">
      <c r="A390" s="46" t="s">
        <v>271</v>
      </c>
      <c r="B390" s="47"/>
    </row>
    <row r="391" spans="1:2" x14ac:dyDescent="0.25">
      <c r="A391" s="46" t="s">
        <v>551</v>
      </c>
      <c r="B391" s="47"/>
    </row>
    <row r="392" spans="1:2" x14ac:dyDescent="0.25">
      <c r="A392" s="46" t="s">
        <v>552</v>
      </c>
      <c r="B392" s="47"/>
    </row>
    <row r="393" spans="1:2" x14ac:dyDescent="0.25">
      <c r="A393" s="46" t="s">
        <v>698</v>
      </c>
      <c r="B393" s="47"/>
    </row>
    <row r="394" spans="1:2" x14ac:dyDescent="0.25">
      <c r="A394" s="46" t="s">
        <v>553</v>
      </c>
      <c r="B394" s="47"/>
    </row>
    <row r="395" spans="1:2" x14ac:dyDescent="0.25">
      <c r="A395" s="46" t="s">
        <v>699</v>
      </c>
      <c r="B395" s="47"/>
    </row>
    <row r="396" spans="1:2" x14ac:dyDescent="0.25">
      <c r="A396" s="46" t="s">
        <v>700</v>
      </c>
      <c r="B396" s="47"/>
    </row>
    <row r="397" spans="1:2" x14ac:dyDescent="0.25">
      <c r="A397" s="46" t="s">
        <v>554</v>
      </c>
      <c r="B397" s="47"/>
    </row>
    <row r="398" spans="1:2" x14ac:dyDescent="0.25">
      <c r="A398" s="46" t="s">
        <v>555</v>
      </c>
      <c r="B398" s="47"/>
    </row>
    <row r="399" spans="1:2" x14ac:dyDescent="0.25">
      <c r="A399" s="46" t="s">
        <v>701</v>
      </c>
      <c r="B399" s="47"/>
    </row>
    <row r="400" spans="1:2" x14ac:dyDescent="0.25">
      <c r="A400" s="46" t="s">
        <v>306</v>
      </c>
      <c r="B400" s="47"/>
    </row>
    <row r="401" spans="1:2" x14ac:dyDescent="0.25">
      <c r="A401" s="46" t="s">
        <v>556</v>
      </c>
      <c r="B401" s="47"/>
    </row>
    <row r="402" spans="1:2" x14ac:dyDescent="0.25">
      <c r="A402" s="46">
        <v>82986</v>
      </c>
      <c r="B402" s="47"/>
    </row>
    <row r="403" spans="1:2" x14ac:dyDescent="0.25">
      <c r="A403" s="46">
        <v>98658</v>
      </c>
      <c r="B403" s="47"/>
    </row>
    <row r="404" spans="1:2" x14ac:dyDescent="0.25">
      <c r="A404" s="46" t="s">
        <v>557</v>
      </c>
      <c r="B404" s="47"/>
    </row>
    <row r="405" spans="1:2" x14ac:dyDescent="0.25">
      <c r="A405" s="46" t="s">
        <v>558</v>
      </c>
      <c r="B405" s="47"/>
    </row>
    <row r="406" spans="1:2" x14ac:dyDescent="0.25">
      <c r="A406" s="46" t="s">
        <v>702</v>
      </c>
      <c r="B406" s="47"/>
    </row>
    <row r="407" spans="1:2" x14ac:dyDescent="0.25">
      <c r="A407" s="46" t="s">
        <v>559</v>
      </c>
      <c r="B407" s="47"/>
    </row>
    <row r="408" spans="1:2" x14ac:dyDescent="0.25">
      <c r="A408" s="46" t="s">
        <v>560</v>
      </c>
      <c r="B408" s="47"/>
    </row>
    <row r="409" spans="1:2" x14ac:dyDescent="0.25">
      <c r="A409" s="46" t="s">
        <v>703</v>
      </c>
      <c r="B409" s="47"/>
    </row>
    <row r="410" spans="1:2" x14ac:dyDescent="0.25">
      <c r="A410" s="46" t="s">
        <v>362</v>
      </c>
      <c r="B410" s="47"/>
    </row>
    <row r="411" spans="1:2" x14ac:dyDescent="0.25">
      <c r="A411" s="46" t="s">
        <v>561</v>
      </c>
      <c r="B411" s="47"/>
    </row>
    <row r="412" spans="1:2" x14ac:dyDescent="0.25">
      <c r="A412" s="46" t="s">
        <v>364</v>
      </c>
      <c r="B412" s="47"/>
    </row>
    <row r="413" spans="1:2" x14ac:dyDescent="0.25">
      <c r="A413" s="46" t="s">
        <v>704</v>
      </c>
      <c r="B413" s="47"/>
    </row>
    <row r="414" spans="1:2" x14ac:dyDescent="0.25">
      <c r="A414" s="46" t="s">
        <v>333</v>
      </c>
      <c r="B414" s="47"/>
    </row>
    <row r="415" spans="1:2" x14ac:dyDescent="0.25">
      <c r="A415" s="46" t="s">
        <v>705</v>
      </c>
      <c r="B415" s="47"/>
    </row>
    <row r="416" spans="1:2" x14ac:dyDescent="0.25">
      <c r="A416" s="46" t="s">
        <v>706</v>
      </c>
      <c r="B416" s="47"/>
    </row>
    <row r="417" spans="1:2" x14ac:dyDescent="0.25">
      <c r="A417" s="46" t="s">
        <v>562</v>
      </c>
      <c r="B417" s="47"/>
    </row>
    <row r="418" spans="1:2" x14ac:dyDescent="0.25">
      <c r="A418" s="46" t="s">
        <v>707</v>
      </c>
      <c r="B418" s="47"/>
    </row>
    <row r="419" spans="1:2" x14ac:dyDescent="0.25">
      <c r="A419" s="46" t="s">
        <v>563</v>
      </c>
      <c r="B419" s="47"/>
    </row>
    <row r="420" spans="1:2" x14ac:dyDescent="0.25">
      <c r="A420" s="46" t="s">
        <v>564</v>
      </c>
      <c r="B420" s="47"/>
    </row>
    <row r="421" spans="1:2" x14ac:dyDescent="0.25">
      <c r="A421" s="46" t="s">
        <v>565</v>
      </c>
      <c r="B421" s="47"/>
    </row>
    <row r="422" spans="1:2" x14ac:dyDescent="0.25">
      <c r="A422" s="46" t="s">
        <v>708</v>
      </c>
      <c r="B422" s="47"/>
    </row>
    <row r="423" spans="1:2" x14ac:dyDescent="0.25">
      <c r="A423" s="46" t="s">
        <v>709</v>
      </c>
      <c r="B423" s="47"/>
    </row>
    <row r="424" spans="1:2" x14ac:dyDescent="0.25">
      <c r="A424" s="46" t="s">
        <v>710</v>
      </c>
      <c r="B424" s="47"/>
    </row>
    <row r="425" spans="1:2" x14ac:dyDescent="0.25">
      <c r="A425" s="46" t="s">
        <v>305</v>
      </c>
      <c r="B425" s="47"/>
    </row>
    <row r="426" spans="1:2" x14ac:dyDescent="0.25">
      <c r="A426" s="46" t="s">
        <v>711</v>
      </c>
      <c r="B426" s="47"/>
    </row>
    <row r="427" spans="1:2" x14ac:dyDescent="0.25">
      <c r="A427" s="46" t="s">
        <v>566</v>
      </c>
      <c r="B427" s="47"/>
    </row>
    <row r="428" spans="1:2" x14ac:dyDescent="0.25">
      <c r="A428" s="46" t="s">
        <v>307</v>
      </c>
      <c r="B428" s="47"/>
    </row>
    <row r="429" spans="1:2" x14ac:dyDescent="0.25">
      <c r="A429" s="46" t="s">
        <v>712</v>
      </c>
      <c r="B429" s="47"/>
    </row>
    <row r="430" spans="1:2" x14ac:dyDescent="0.25">
      <c r="A430" s="46" t="s">
        <v>713</v>
      </c>
      <c r="B430" s="47"/>
    </row>
    <row r="431" spans="1:2" x14ac:dyDescent="0.25">
      <c r="A431" s="46" t="s">
        <v>714</v>
      </c>
      <c r="B431" s="47"/>
    </row>
    <row r="432" spans="1:2" x14ac:dyDescent="0.25">
      <c r="A432" s="46" t="s">
        <v>715</v>
      </c>
      <c r="B432" s="47"/>
    </row>
    <row r="433" spans="1:2" x14ac:dyDescent="0.25">
      <c r="A433" s="46" t="s">
        <v>567</v>
      </c>
      <c r="B433" s="47"/>
    </row>
    <row r="434" spans="1:2" x14ac:dyDescent="0.25">
      <c r="A434" s="46" t="s">
        <v>359</v>
      </c>
      <c r="B434" s="47"/>
    </row>
    <row r="435" spans="1:2" x14ac:dyDescent="0.25">
      <c r="A435" s="46" t="s">
        <v>716</v>
      </c>
      <c r="B435" s="47"/>
    </row>
    <row r="436" spans="1:2" x14ac:dyDescent="0.25">
      <c r="A436" s="46" t="s">
        <v>568</v>
      </c>
      <c r="B436" s="47"/>
    </row>
    <row r="437" spans="1:2" x14ac:dyDescent="0.25">
      <c r="A437" s="46" t="s">
        <v>357</v>
      </c>
      <c r="B437" s="47"/>
    </row>
    <row r="438" spans="1:2" x14ac:dyDescent="0.25">
      <c r="A438" s="46" t="s">
        <v>717</v>
      </c>
      <c r="B438" s="47"/>
    </row>
    <row r="439" spans="1:2" x14ac:dyDescent="0.25">
      <c r="A439" s="46" t="s">
        <v>569</v>
      </c>
      <c r="B439" s="47"/>
    </row>
    <row r="440" spans="1:2" x14ac:dyDescent="0.25">
      <c r="A440" s="46" t="s">
        <v>718</v>
      </c>
      <c r="B440" s="47"/>
    </row>
    <row r="441" spans="1:2" x14ac:dyDescent="0.25">
      <c r="A441" s="46" t="s">
        <v>719</v>
      </c>
      <c r="B441" s="47"/>
    </row>
    <row r="442" spans="1:2" x14ac:dyDescent="0.25">
      <c r="A442" s="46" t="s">
        <v>366</v>
      </c>
      <c r="B442" s="47"/>
    </row>
    <row r="443" spans="1:2" x14ac:dyDescent="0.25">
      <c r="A443" s="46" t="s">
        <v>720</v>
      </c>
      <c r="B443" s="47"/>
    </row>
    <row r="444" spans="1:2" x14ac:dyDescent="0.25">
      <c r="A444" s="46" t="s">
        <v>570</v>
      </c>
      <c r="B444" s="47"/>
    </row>
    <row r="445" spans="1:2" x14ac:dyDescent="0.25">
      <c r="A445" s="46" t="s">
        <v>721</v>
      </c>
      <c r="B445" s="47"/>
    </row>
    <row r="446" spans="1:2" x14ac:dyDescent="0.25">
      <c r="A446" s="46" t="s">
        <v>294</v>
      </c>
      <c r="B446" s="47"/>
    </row>
    <row r="447" spans="1:2" x14ac:dyDescent="0.25">
      <c r="A447" s="46" t="s">
        <v>571</v>
      </c>
      <c r="B447" s="47"/>
    </row>
    <row r="448" spans="1:2" x14ac:dyDescent="0.25">
      <c r="A448" s="46" t="s">
        <v>722</v>
      </c>
      <c r="B448" s="47"/>
    </row>
    <row r="449" spans="1:2" x14ac:dyDescent="0.25">
      <c r="A449" s="46" t="s">
        <v>572</v>
      </c>
      <c r="B449" s="47"/>
    </row>
    <row r="450" spans="1:2" x14ac:dyDescent="0.25">
      <c r="A450" s="46" t="s">
        <v>723</v>
      </c>
      <c r="B450" s="47"/>
    </row>
    <row r="451" spans="1:2" x14ac:dyDescent="0.25">
      <c r="A451" s="46" t="s">
        <v>724</v>
      </c>
      <c r="B451" s="47"/>
    </row>
    <row r="452" spans="1:2" x14ac:dyDescent="0.25">
      <c r="A452" s="46" t="s">
        <v>725</v>
      </c>
      <c r="B452" s="47"/>
    </row>
    <row r="453" spans="1:2" ht="15.75" thickBot="1" x14ac:dyDescent="0.3">
      <c r="A453" s="48" t="s">
        <v>726</v>
      </c>
      <c r="B453" s="49"/>
    </row>
  </sheetData>
  <sortState xmlns:xlrd2="http://schemas.microsoft.com/office/spreadsheetml/2017/richdata2" ref="A3:A101">
    <sortCondition ref="A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Z V Z u T 4 / G u a S o A A A A + A A A A B I A H A B D b 2 5 m a W c v U G F j a 2 F n Z S 5 4 b W w g o h g A K K A U A A A A A A A A A A A A A A A A A A A A A A A A A A A A h Y 9 B D o I w F E S v Q r q n L S B K z K c s 3 E p i Q j R u m 1 K h E Y q h x X I 3 F x 7 J K 0 i i q D u X M 3 m T v H n c 7 p C N b e N d Z W 9 U p 1 M U Y I o 8 q U V X K l 2 l a L A n P 0 E Z g x 0 X Z 1 5 J b 4 K 1 W Y 9 G p a i 2 9 r I m x D m H X Y S 7 v i I h p Q E 5 5 t t C 1 L L l v t L G c i 0 k + q z K / y v E 4 P C S Y S F e R T i O k y V e J A G Q u Y Z c 6 S 8 S T s a Y A v k p Y T M 0 d u g l k 9 r f F 0 D m C O T 9 g j 0 B U E s D B B Q A A g A I A G V W b k 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V m 5 P K I p H u A 4 A A A A R A A A A E w A c A E Z v c m 1 1 b G F z L 1 N l Y 3 R p b 2 4 x L m 0 g o h g A K K A U A A A A A A A A A A A A A A A A A A A A A A A A A A A A K 0 5 N L s n M z 1 M I h t C G 1 g B Q S w E C L Q A U A A I A C A B l V m 5 P j 8 a 5 p K g A A A D 4 A A A A E g A A A A A A A A A A A A A A A A A A A A A A Q 2 9 u Z m l n L 1 B h Y 2 t h Z 2 U u e G 1 s U E s B A i 0 A F A A C A A g A Z V Z u T w / K 6 a u k A A A A 6 Q A A A B M A A A A A A A A A A A A A A A A A 9 A A A A F t D b 2 5 0 Z W 5 0 X 1 R 5 c G V z X S 5 4 b W x Q S w E C L Q A U A A I A C A B l V m 5 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M w h W 0 u x f 0 G E 1 x y X M 5 9 e K A A A A A A C A A A A A A A D Z g A A w A A A A B A A A A A 9 c C 2 a w R f 8 Z 1 9 p H N Q p V o q p A A A A A A S A A A C g A A A A E A A A A G x X g r O M W S X U v Y V j 4 9 R j 8 3 J Q A A A A G I H r u T a r 2 v j 8 3 6 t s M h 5 q 1 Y G V N W 4 n r X H u / w v x Y W 8 C p D S Y R b 3 J w c 3 S s U V Z x m U G i 7 l h w Z j X q + r w R n Q g w v 3 j s 5 e Z S y e V v H i k e l J R E j M M M v S 6 Z 4 o U A A A A R a k F 8 V 0 R J 1 o 2 e 6 9 J L L z V O z X O H E 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DB0F174A300014FAF6899EB85A45B64" ma:contentTypeVersion="10" ma:contentTypeDescription="Create a new document." ma:contentTypeScope="" ma:versionID="329c2ccd1df8cfc1b26e63548557061b">
  <xsd:schema xmlns:xsd="http://www.w3.org/2001/XMLSchema" xmlns:xs="http://www.w3.org/2001/XMLSchema" xmlns:p="http://schemas.microsoft.com/office/2006/metadata/properties" xmlns:ns2="a37db46a-97a9-4cd3-9239-234880655131" xmlns:ns3="851dfaa3-aae8-4c03-b90c-7dd4a6526d0d" targetNamespace="http://schemas.microsoft.com/office/2006/metadata/properties" ma:root="true" ma:fieldsID="5401a73b090423c6016c14f12ae398e0" ns2:_="" ns3:_="">
    <xsd:import namespace="a37db46a-97a9-4cd3-9239-234880655131"/>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7db46a-97a9-4cd3-9239-234880655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432017-0640-4115-A0EA-8497F534DE81}">
  <ds:schemaRefs>
    <ds:schemaRef ds:uri="http://schemas.microsoft.com/DataMashup"/>
  </ds:schemaRefs>
</ds:datastoreItem>
</file>

<file path=customXml/itemProps2.xml><?xml version="1.0" encoding="utf-8"?>
<ds:datastoreItem xmlns:ds="http://schemas.openxmlformats.org/officeDocument/2006/customXml" ds:itemID="{38F4AFFA-6BBD-41DC-B5C0-909FD8039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7db46a-97a9-4cd3-9239-234880655131"/>
    <ds:schemaRef ds:uri="851dfaa3-aae8-4c03-b90c-7dd4a6526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6A0003-0608-45A2-B605-CCB628C2E3D3}">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851dfaa3-aae8-4c03-b90c-7dd4a6526d0d"/>
    <ds:schemaRef ds:uri="a37db46a-97a9-4cd3-9239-234880655131"/>
    <ds:schemaRef ds:uri="http://www.w3.org/XML/1998/namespace"/>
  </ds:schemaRefs>
</ds:datastoreItem>
</file>

<file path=customXml/itemProps4.xml><?xml version="1.0" encoding="utf-8"?>
<ds:datastoreItem xmlns:ds="http://schemas.openxmlformats.org/officeDocument/2006/customXml" ds:itemID="{32FCF6EF-B608-4C89-BE7F-F77976920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README</vt:lpstr>
      <vt:lpstr>2. Key Info</vt:lpstr>
      <vt:lpstr>3. All Info</vt:lpstr>
      <vt:lpstr>4. Reported Annual Diversions</vt:lpstr>
      <vt:lpstr>5. Groundwater Wells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Lower Fresno River Preliminary Desktop Investigation: Existing Claims Table</dc:title>
  <dc:subject/>
  <dc:creator>Division of Water Rights - State Water Resources Control Board</dc:creator>
  <cp:keywords>Fresno River Adjudication, Water Rights, Investigation, database, table, eWRIMS</cp:keywords>
  <dc:description/>
  <cp:lastModifiedBy>Jankowski, Jesse@Waterboards</cp:lastModifiedBy>
  <cp:revision/>
  <cp:lastPrinted>2019-11-20T17:55:55Z</cp:lastPrinted>
  <dcterms:created xsi:type="dcterms:W3CDTF">2019-05-28T23:27:26Z</dcterms:created>
  <dcterms:modified xsi:type="dcterms:W3CDTF">2020-01-24T23:36:04Z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0x0101003DB0F174A300014FAF6899EB85A45B64</vt:lpwstr>
  </property>
</Properties>
</file>